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75" windowHeight="4230" activeTab="0"/>
  </bookViews>
  <sheets>
    <sheet name="Individual" sheetId="1" r:id="rId1"/>
    <sheet name="Team" sheetId="2" r:id="rId2"/>
    <sheet name="Junior" sheetId="3" r:id="rId3"/>
  </sheets>
  <definedNames>
    <definedName name="_xlnm.Print_Titles" localSheetId="0">'Individual'!$1:$3</definedName>
    <definedName name="_xlnm.Print_Titles" localSheetId="2">'Junior'!$1:$3</definedName>
    <definedName name="_xlnm.Print_Titles" localSheetId="1">'Team'!$1:$1</definedName>
    <definedName name="_xlnm.Print_Area" localSheetId="0">'Individual'!$A$4:$O$38</definedName>
    <definedName name="_xlnm.Print_Area" localSheetId="2">'Junior'!$A$4:$O$11</definedName>
    <definedName name="_xlnm.Print_Area" localSheetId="1">'Team'!$A$4:$Q$27</definedName>
  </definedNames>
  <calcPr fullCalcOnLoad="1"/>
</workbook>
</file>

<file path=xl/sharedStrings.xml><?xml version="1.0" encoding="utf-8"?>
<sst xmlns="http://schemas.openxmlformats.org/spreadsheetml/2006/main" count="219" uniqueCount="65">
  <si>
    <t>Place</t>
  </si>
  <si>
    <t>Start No</t>
  </si>
  <si>
    <t>Name</t>
  </si>
  <si>
    <t>Country</t>
  </si>
  <si>
    <t>1. round</t>
  </si>
  <si>
    <t>2. round</t>
  </si>
  <si>
    <t>3. round</t>
  </si>
  <si>
    <t>4.round</t>
  </si>
  <si>
    <t>5. round</t>
  </si>
  <si>
    <t>Sum</t>
  </si>
  <si>
    <t>1. fly off</t>
  </si>
  <si>
    <t>sec</t>
  </si>
  <si>
    <t>%</t>
  </si>
  <si>
    <t>ROM</t>
  </si>
  <si>
    <t>SVK</t>
  </si>
  <si>
    <t>Jenő Asbóth</t>
  </si>
  <si>
    <t>HUN</t>
  </si>
  <si>
    <t>Edith Mang</t>
  </si>
  <si>
    <t>AUT</t>
  </si>
  <si>
    <t>CZE</t>
  </si>
  <si>
    <t>POL</t>
  </si>
  <si>
    <t>Fritz Mang</t>
  </si>
  <si>
    <t>Jan Smeringai</t>
  </si>
  <si>
    <t>Róbert Rimóczi</t>
  </si>
  <si>
    <t>Team</t>
  </si>
  <si>
    <t>Zoltán Demeter</t>
  </si>
  <si>
    <t>József Barna</t>
  </si>
  <si>
    <t>Dziuba Wicslaw</t>
  </si>
  <si>
    <t>Ivan Crha</t>
  </si>
  <si>
    <t>2. fly off</t>
  </si>
  <si>
    <t>Team name</t>
  </si>
  <si>
    <t>Number of maximums:</t>
  </si>
  <si>
    <t>Number of full scores:</t>
  </si>
  <si>
    <t>György Pinkert</t>
  </si>
  <si>
    <t>Vojtech Zima</t>
  </si>
  <si>
    <t>Octavian Baicu</t>
  </si>
  <si>
    <t>Peter Nosko</t>
  </si>
  <si>
    <t>Milan Valastiak</t>
  </si>
  <si>
    <t>Juraj Uhrin</t>
  </si>
  <si>
    <t>Milan Mravec</t>
  </si>
  <si>
    <t>Jiri Blazek</t>
  </si>
  <si>
    <t>Daniel Petcu</t>
  </si>
  <si>
    <t>Mihai Sandu jun</t>
  </si>
  <si>
    <t>Michaele Noskova jun</t>
  </si>
  <si>
    <t>Julia Maria Petcu jun</t>
  </si>
  <si>
    <t>Balázs Sarusi Kiss</t>
  </si>
  <si>
    <t>Victor Paireli</t>
  </si>
  <si>
    <t>Florin Draghici</t>
  </si>
  <si>
    <t>Francisek Doupovec</t>
  </si>
  <si>
    <t>Marian Popescu</t>
  </si>
  <si>
    <t>Stanislaw Kubit</t>
  </si>
  <si>
    <t>Adrian Draghici jun.</t>
  </si>
  <si>
    <t>Daniel Bildea jun.</t>
  </si>
  <si>
    <t>Jaromir Orel</t>
  </si>
  <si>
    <t>Stanislaw Bochenski</t>
  </si>
  <si>
    <t>Sebastian Ionita</t>
  </si>
  <si>
    <t>Tem Arpechim Pitesti</t>
  </si>
  <si>
    <t>Team Dacia Mioveni</t>
  </si>
  <si>
    <t>Silesia</t>
  </si>
  <si>
    <t>Cavalloni I.</t>
  </si>
  <si>
    <t>PDA</t>
  </si>
  <si>
    <t>Aero Bohem</t>
  </si>
  <si>
    <t>University of Ploiesti</t>
  </si>
  <si>
    <t>Cavalloni II.</t>
  </si>
  <si>
    <t>Cavalloni III.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</si>
</sst>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2" fontId="4" fillId="0" borderId="0" xfId="19" applyNumberFormat="1" applyFont="1" applyAlignment="1">
      <alignment/>
    </xf>
    <xf numFmtId="2" fontId="0" fillId="0" borderId="0" xfId="19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9.00390625" defaultRowHeight="12"/>
  <cols>
    <col min="1" max="1" width="5.875" style="0" customWidth="1"/>
    <col min="2" max="2" width="7.75390625" style="0" customWidth="1"/>
    <col min="3" max="3" width="20.875" style="0" customWidth="1"/>
    <col min="4" max="4" width="6.625" style="0" customWidth="1"/>
    <col min="5" max="14" width="6.75390625" style="1" customWidth="1"/>
    <col min="15" max="15" width="8.625" style="1" customWidth="1"/>
    <col min="16" max="19" width="6.75390625" style="1" customWidth="1"/>
    <col min="20" max="21" width="9.125" style="1" customWidth="1"/>
  </cols>
  <sheetData>
    <row r="1" spans="1:20" ht="12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1" t="s">
        <v>9</v>
      </c>
      <c r="P1" s="12" t="s">
        <v>10</v>
      </c>
      <c r="Q1" s="12"/>
      <c r="R1" s="12" t="s">
        <v>29</v>
      </c>
      <c r="S1" s="12"/>
      <c r="T1" s="1" t="s">
        <v>9</v>
      </c>
    </row>
    <row r="2" spans="5:19" ht="12">
      <c r="E2" s="1">
        <v>300</v>
      </c>
      <c r="G2" s="1">
        <v>300</v>
      </c>
      <c r="I2" s="1">
        <v>300</v>
      </c>
      <c r="K2" s="1">
        <v>300</v>
      </c>
      <c r="M2" s="1">
        <v>300</v>
      </c>
      <c r="P2" s="1">
        <v>360</v>
      </c>
      <c r="R2" s="1">
        <v>360</v>
      </c>
      <c r="S2" s="1">
        <v>360</v>
      </c>
    </row>
    <row r="3" spans="1:29" ht="12.75" thickBot="1">
      <c r="A3" s="9"/>
      <c r="B3" s="9"/>
      <c r="C3" s="9"/>
      <c r="D3" s="9"/>
      <c r="E3" s="10" t="s">
        <v>11</v>
      </c>
      <c r="F3" s="10" t="s">
        <v>12</v>
      </c>
      <c r="G3" s="10" t="s">
        <v>11</v>
      </c>
      <c r="H3" s="10" t="s">
        <v>12</v>
      </c>
      <c r="I3" s="10" t="s">
        <v>11</v>
      </c>
      <c r="J3" s="10" t="s">
        <v>12</v>
      </c>
      <c r="K3" s="10" t="s">
        <v>11</v>
      </c>
      <c r="L3" s="10" t="s">
        <v>12</v>
      </c>
      <c r="M3" s="10" t="s">
        <v>11</v>
      </c>
      <c r="N3" s="10" t="s">
        <v>12</v>
      </c>
      <c r="O3" s="10"/>
      <c r="P3" s="10" t="s">
        <v>11</v>
      </c>
      <c r="Q3" s="10" t="s">
        <v>12</v>
      </c>
      <c r="R3" s="10" t="s">
        <v>11</v>
      </c>
      <c r="S3" s="10" t="s">
        <v>12</v>
      </c>
      <c r="T3" s="10"/>
      <c r="W3">
        <v>1</v>
      </c>
      <c r="X3">
        <v>2</v>
      </c>
      <c r="Y3">
        <v>3</v>
      </c>
      <c r="Z3">
        <v>4</v>
      </c>
      <c r="AA3">
        <v>5</v>
      </c>
      <c r="AB3">
        <v>1</v>
      </c>
      <c r="AC3">
        <v>2</v>
      </c>
    </row>
    <row r="4" spans="1:29" ht="13.5">
      <c r="A4" s="1">
        <v>1</v>
      </c>
      <c r="B4" s="1">
        <v>12</v>
      </c>
      <c r="C4" t="s">
        <v>46</v>
      </c>
      <c r="D4" t="s">
        <v>13</v>
      </c>
      <c r="E4" s="3">
        <v>300</v>
      </c>
      <c r="F4" s="4">
        <f aca="true" t="shared" si="0" ref="F4:F35">+ROUND(E4/E$2*100,2)</f>
        <v>100</v>
      </c>
      <c r="G4" s="3">
        <v>300</v>
      </c>
      <c r="H4" s="4">
        <f aca="true" t="shared" si="1" ref="H4:H35">+ROUND(G4/G$2*100,2)</f>
        <v>100</v>
      </c>
      <c r="I4" s="3">
        <v>300</v>
      </c>
      <c r="J4" s="4">
        <f aca="true" t="shared" si="2" ref="J4:J35">+ROUND(I4/I$2*100,2)</f>
        <v>100</v>
      </c>
      <c r="K4" s="3">
        <v>300</v>
      </c>
      <c r="L4" s="4">
        <f aca="true" t="shared" si="3" ref="L4:L35">+ROUND(K4/K$2*100,2)</f>
        <v>100</v>
      </c>
      <c r="M4" s="3">
        <v>300</v>
      </c>
      <c r="N4" s="4">
        <f aca="true" t="shared" si="4" ref="N4:N35">+ROUND(M4/M$2*100,2)</f>
        <v>100</v>
      </c>
      <c r="O4" s="5">
        <f aca="true" t="shared" si="5" ref="O4:O35">+N4+L4+J4+H4+F4</f>
        <v>500</v>
      </c>
      <c r="P4" s="3"/>
      <c r="Q4" s="4">
        <f aca="true" t="shared" si="6" ref="Q4:Q23">+ROUND(P4/P$2*100,2)</f>
        <v>0</v>
      </c>
      <c r="R4" s="3"/>
      <c r="S4" s="4">
        <f>+ROUND(R4/S$2*100,2)</f>
        <v>0</v>
      </c>
      <c r="T4" s="7">
        <f aca="true" t="shared" si="7" ref="T4:T23">+S4+Q4+O4</f>
        <v>500</v>
      </c>
      <c r="W4" s="8">
        <f>+E4</f>
        <v>300</v>
      </c>
      <c r="X4" s="8">
        <f>+W4+G4</f>
        <v>600</v>
      </c>
      <c r="Y4" s="8">
        <f>+X4+I4</f>
        <v>900</v>
      </c>
      <c r="Z4" s="8">
        <f>+Y4+K4</f>
        <v>1200</v>
      </c>
      <c r="AA4" s="8">
        <f>+Z4+M4</f>
        <v>1500</v>
      </c>
      <c r="AB4" s="8">
        <f>+AA4+P4</f>
        <v>1500</v>
      </c>
      <c r="AC4" s="8">
        <f>+AB4+R4</f>
        <v>1500</v>
      </c>
    </row>
    <row r="5" spans="1:29" ht="13.5">
      <c r="A5" s="1">
        <v>2</v>
      </c>
      <c r="B5" s="1">
        <v>15</v>
      </c>
      <c r="C5" t="s">
        <v>47</v>
      </c>
      <c r="D5" t="s">
        <v>13</v>
      </c>
      <c r="E5" s="3">
        <v>298</v>
      </c>
      <c r="F5" s="4">
        <f t="shared" si="0"/>
        <v>99.33</v>
      </c>
      <c r="G5" s="3">
        <v>300</v>
      </c>
      <c r="H5" s="4">
        <f t="shared" si="1"/>
        <v>100</v>
      </c>
      <c r="I5" s="3">
        <v>300</v>
      </c>
      <c r="J5" s="4">
        <f t="shared" si="2"/>
        <v>100</v>
      </c>
      <c r="K5" s="3">
        <v>300</v>
      </c>
      <c r="L5" s="4">
        <f t="shared" si="3"/>
        <v>100</v>
      </c>
      <c r="M5" s="3">
        <v>290</v>
      </c>
      <c r="N5" s="4">
        <f t="shared" si="4"/>
        <v>96.67</v>
      </c>
      <c r="O5" s="5">
        <f t="shared" si="5"/>
        <v>496</v>
      </c>
      <c r="P5" s="3"/>
      <c r="Q5" s="4">
        <f t="shared" si="6"/>
        <v>0</v>
      </c>
      <c r="R5" s="3"/>
      <c r="S5" s="4">
        <f aca="true" t="shared" si="8" ref="S5:S14">+ROUND(R5/S$2*100,2)</f>
        <v>0</v>
      </c>
      <c r="T5" s="7">
        <f t="shared" si="7"/>
        <v>496</v>
      </c>
      <c r="W5" s="8">
        <f aca="true" t="shared" si="9" ref="W5:W35">+E5</f>
        <v>298</v>
      </c>
      <c r="X5" s="8">
        <f aca="true" t="shared" si="10" ref="X5:X35">+W5+G5</f>
        <v>598</v>
      </c>
      <c r="Y5" s="8">
        <f aca="true" t="shared" si="11" ref="Y5:Y35">+X5+I5</f>
        <v>898</v>
      </c>
      <c r="Z5" s="8">
        <f aca="true" t="shared" si="12" ref="Z5:Z35">+Y5+K5</f>
        <v>1198</v>
      </c>
      <c r="AA5" s="8">
        <f aca="true" t="shared" si="13" ref="AA5:AA35">+Z5+M5</f>
        <v>1488</v>
      </c>
      <c r="AB5" s="8">
        <f aca="true" t="shared" si="14" ref="AB5:AB35">+AA5+P5</f>
        <v>1488</v>
      </c>
      <c r="AC5" s="8">
        <f aca="true" t="shared" si="15" ref="AC5:AC35">+AB5+R5</f>
        <v>1488</v>
      </c>
    </row>
    <row r="6" spans="1:29" ht="13.5">
      <c r="A6" s="1">
        <v>3</v>
      </c>
      <c r="B6" s="1">
        <v>33</v>
      </c>
      <c r="C6" t="s">
        <v>48</v>
      </c>
      <c r="D6" t="s">
        <v>19</v>
      </c>
      <c r="E6" s="3">
        <v>300</v>
      </c>
      <c r="F6" s="4">
        <f t="shared" si="0"/>
        <v>100</v>
      </c>
      <c r="G6" s="3">
        <v>300</v>
      </c>
      <c r="H6" s="4">
        <f t="shared" si="1"/>
        <v>100</v>
      </c>
      <c r="I6" s="3">
        <v>300</v>
      </c>
      <c r="J6" s="4">
        <f t="shared" si="2"/>
        <v>100</v>
      </c>
      <c r="K6" s="3">
        <v>300</v>
      </c>
      <c r="L6" s="4">
        <f t="shared" si="3"/>
        <v>100</v>
      </c>
      <c r="M6" s="3">
        <v>262</v>
      </c>
      <c r="N6" s="4">
        <f t="shared" si="4"/>
        <v>87.33</v>
      </c>
      <c r="O6" s="5">
        <f t="shared" si="5"/>
        <v>487.33</v>
      </c>
      <c r="P6" s="3"/>
      <c r="Q6" s="4">
        <f t="shared" si="6"/>
        <v>0</v>
      </c>
      <c r="R6" s="3"/>
      <c r="S6" s="4">
        <f t="shared" si="8"/>
        <v>0</v>
      </c>
      <c r="T6" s="7">
        <f t="shared" si="7"/>
        <v>487.33</v>
      </c>
      <c r="W6" s="8">
        <f t="shared" si="9"/>
        <v>300</v>
      </c>
      <c r="X6" s="8">
        <f t="shared" si="10"/>
        <v>600</v>
      </c>
      <c r="Y6" s="8">
        <f t="shared" si="11"/>
        <v>900</v>
      </c>
      <c r="Z6" s="8">
        <f t="shared" si="12"/>
        <v>1200</v>
      </c>
      <c r="AA6" s="8">
        <f t="shared" si="13"/>
        <v>1462</v>
      </c>
      <c r="AB6" s="8">
        <f t="shared" si="14"/>
        <v>1462</v>
      </c>
      <c r="AC6" s="8">
        <f t="shared" si="15"/>
        <v>1462</v>
      </c>
    </row>
    <row r="7" spans="1:29" ht="13.5">
      <c r="A7" s="1">
        <v>4</v>
      </c>
      <c r="B7" s="1">
        <v>1</v>
      </c>
      <c r="C7" t="s">
        <v>15</v>
      </c>
      <c r="D7" t="s">
        <v>16</v>
      </c>
      <c r="E7" s="3">
        <v>284</v>
      </c>
      <c r="F7" s="4">
        <f t="shared" si="0"/>
        <v>94.67</v>
      </c>
      <c r="G7" s="3">
        <v>300</v>
      </c>
      <c r="H7" s="4">
        <f t="shared" si="1"/>
        <v>100</v>
      </c>
      <c r="I7" s="3">
        <v>300</v>
      </c>
      <c r="J7" s="4">
        <f t="shared" si="2"/>
        <v>100</v>
      </c>
      <c r="K7" s="3">
        <v>300</v>
      </c>
      <c r="L7" s="4">
        <f t="shared" si="3"/>
        <v>100</v>
      </c>
      <c r="M7" s="3">
        <v>266</v>
      </c>
      <c r="N7" s="4">
        <f t="shared" si="4"/>
        <v>88.67</v>
      </c>
      <c r="O7" s="5">
        <f t="shared" si="5"/>
        <v>483.34000000000003</v>
      </c>
      <c r="P7" s="3"/>
      <c r="Q7" s="4">
        <f t="shared" si="6"/>
        <v>0</v>
      </c>
      <c r="R7" s="3"/>
      <c r="S7" s="4">
        <f t="shared" si="8"/>
        <v>0</v>
      </c>
      <c r="T7" s="7">
        <f t="shared" si="7"/>
        <v>483.34000000000003</v>
      </c>
      <c r="W7" s="8">
        <f t="shared" si="9"/>
        <v>284</v>
      </c>
      <c r="X7" s="8">
        <f t="shared" si="10"/>
        <v>584</v>
      </c>
      <c r="Y7" s="8">
        <f t="shared" si="11"/>
        <v>884</v>
      </c>
      <c r="Z7" s="8">
        <f t="shared" si="12"/>
        <v>1184</v>
      </c>
      <c r="AA7" s="8">
        <f t="shared" si="13"/>
        <v>1450</v>
      </c>
      <c r="AB7" s="8">
        <f t="shared" si="14"/>
        <v>1450</v>
      </c>
      <c r="AC7" s="8">
        <f t="shared" si="15"/>
        <v>1450</v>
      </c>
    </row>
    <row r="8" spans="1:29" ht="13.5">
      <c r="A8" s="1">
        <v>5</v>
      </c>
      <c r="B8" s="1">
        <v>11</v>
      </c>
      <c r="C8" t="s">
        <v>49</v>
      </c>
      <c r="D8" t="s">
        <v>13</v>
      </c>
      <c r="E8" s="3">
        <v>300</v>
      </c>
      <c r="F8" s="4">
        <f t="shared" si="0"/>
        <v>100</v>
      </c>
      <c r="G8" s="3">
        <v>300</v>
      </c>
      <c r="H8" s="4">
        <f t="shared" si="1"/>
        <v>100</v>
      </c>
      <c r="I8" s="3">
        <v>300</v>
      </c>
      <c r="J8" s="4">
        <f t="shared" si="2"/>
        <v>100</v>
      </c>
      <c r="K8" s="3">
        <v>300</v>
      </c>
      <c r="L8" s="4">
        <f t="shared" si="3"/>
        <v>100</v>
      </c>
      <c r="M8" s="3">
        <v>250</v>
      </c>
      <c r="N8" s="4">
        <f t="shared" si="4"/>
        <v>83.33</v>
      </c>
      <c r="O8" s="5">
        <f t="shared" si="5"/>
        <v>483.33</v>
      </c>
      <c r="P8" s="3"/>
      <c r="Q8" s="4">
        <f t="shared" si="6"/>
        <v>0</v>
      </c>
      <c r="R8" s="3"/>
      <c r="S8" s="4">
        <f t="shared" si="8"/>
        <v>0</v>
      </c>
      <c r="T8" s="7">
        <f t="shared" si="7"/>
        <v>483.33</v>
      </c>
      <c r="W8" s="8">
        <f t="shared" si="9"/>
        <v>300</v>
      </c>
      <c r="X8" s="8">
        <f t="shared" si="10"/>
        <v>600</v>
      </c>
      <c r="Y8" s="8">
        <f t="shared" si="11"/>
        <v>900</v>
      </c>
      <c r="Z8" s="8">
        <f t="shared" si="12"/>
        <v>1200</v>
      </c>
      <c r="AA8" s="8">
        <f t="shared" si="13"/>
        <v>1450</v>
      </c>
      <c r="AB8" s="8">
        <f t="shared" si="14"/>
        <v>1450</v>
      </c>
      <c r="AC8" s="8">
        <f t="shared" si="15"/>
        <v>1450</v>
      </c>
    </row>
    <row r="9" spans="1:29" ht="13.5">
      <c r="A9" s="1">
        <v>6</v>
      </c>
      <c r="B9" s="1">
        <v>9</v>
      </c>
      <c r="C9" t="s">
        <v>50</v>
      </c>
      <c r="D9" t="s">
        <v>20</v>
      </c>
      <c r="E9" s="3">
        <v>300</v>
      </c>
      <c r="F9" s="4">
        <f t="shared" si="0"/>
        <v>100</v>
      </c>
      <c r="G9" s="3">
        <v>300</v>
      </c>
      <c r="H9" s="4">
        <f t="shared" si="1"/>
        <v>100</v>
      </c>
      <c r="I9" s="3">
        <v>300</v>
      </c>
      <c r="J9" s="4">
        <f t="shared" si="2"/>
        <v>100</v>
      </c>
      <c r="K9" s="3">
        <v>226</v>
      </c>
      <c r="L9" s="4">
        <f t="shared" si="3"/>
        <v>75.33</v>
      </c>
      <c r="M9" s="3">
        <v>300</v>
      </c>
      <c r="N9" s="4">
        <f t="shared" si="4"/>
        <v>100</v>
      </c>
      <c r="O9" s="5">
        <f t="shared" si="5"/>
        <v>475.33</v>
      </c>
      <c r="P9" s="3"/>
      <c r="Q9" s="4">
        <f t="shared" si="6"/>
        <v>0</v>
      </c>
      <c r="R9" s="3"/>
      <c r="S9" s="4">
        <f t="shared" si="8"/>
        <v>0</v>
      </c>
      <c r="T9" s="7">
        <f t="shared" si="7"/>
        <v>475.33</v>
      </c>
      <c r="W9" s="8">
        <f t="shared" si="9"/>
        <v>300</v>
      </c>
      <c r="X9" s="8">
        <f t="shared" si="10"/>
        <v>600</v>
      </c>
      <c r="Y9" s="8">
        <f t="shared" si="11"/>
        <v>900</v>
      </c>
      <c r="Z9" s="8">
        <f t="shared" si="12"/>
        <v>1126</v>
      </c>
      <c r="AA9" s="8">
        <f t="shared" si="13"/>
        <v>1426</v>
      </c>
      <c r="AB9" s="8">
        <f t="shared" si="14"/>
        <v>1426</v>
      </c>
      <c r="AC9" s="8">
        <f t="shared" si="15"/>
        <v>1426</v>
      </c>
    </row>
    <row r="10" spans="1:29" ht="13.5">
      <c r="A10" s="1">
        <v>7</v>
      </c>
      <c r="B10" s="1">
        <v>17</v>
      </c>
      <c r="C10" t="s">
        <v>35</v>
      </c>
      <c r="D10" t="s">
        <v>13</v>
      </c>
      <c r="E10" s="3">
        <v>190</v>
      </c>
      <c r="F10" s="4">
        <f t="shared" si="0"/>
        <v>63.33</v>
      </c>
      <c r="G10" s="3">
        <v>300</v>
      </c>
      <c r="H10" s="4">
        <f t="shared" si="1"/>
        <v>100</v>
      </c>
      <c r="I10" s="3">
        <v>300</v>
      </c>
      <c r="J10" s="4">
        <f t="shared" si="2"/>
        <v>100</v>
      </c>
      <c r="K10" s="3">
        <v>300</v>
      </c>
      <c r="L10" s="4">
        <f t="shared" si="3"/>
        <v>100</v>
      </c>
      <c r="M10" s="3">
        <v>284</v>
      </c>
      <c r="N10" s="4">
        <f t="shared" si="4"/>
        <v>94.67</v>
      </c>
      <c r="O10" s="5">
        <f t="shared" si="5"/>
        <v>458</v>
      </c>
      <c r="P10" s="3"/>
      <c r="Q10" s="4">
        <f t="shared" si="6"/>
        <v>0</v>
      </c>
      <c r="R10" s="3"/>
      <c r="S10" s="4">
        <f t="shared" si="8"/>
        <v>0</v>
      </c>
      <c r="T10" s="7">
        <f t="shared" si="7"/>
        <v>458</v>
      </c>
      <c r="W10" s="8">
        <f t="shared" si="9"/>
        <v>190</v>
      </c>
      <c r="X10" s="8">
        <f t="shared" si="10"/>
        <v>490</v>
      </c>
      <c r="Y10" s="8">
        <f t="shared" si="11"/>
        <v>790</v>
      </c>
      <c r="Z10" s="8">
        <f t="shared" si="12"/>
        <v>1090</v>
      </c>
      <c r="AA10" s="8">
        <f t="shared" si="13"/>
        <v>1374</v>
      </c>
      <c r="AB10" s="8">
        <f t="shared" si="14"/>
        <v>1374</v>
      </c>
      <c r="AC10" s="8">
        <f t="shared" si="15"/>
        <v>1374</v>
      </c>
    </row>
    <row r="11" spans="1:29" ht="13.5">
      <c r="A11" s="1">
        <v>8</v>
      </c>
      <c r="B11" s="1">
        <v>30</v>
      </c>
      <c r="C11" t="s">
        <v>17</v>
      </c>
      <c r="D11" t="s">
        <v>18</v>
      </c>
      <c r="E11" s="3">
        <v>300</v>
      </c>
      <c r="F11" s="4">
        <f t="shared" si="0"/>
        <v>100</v>
      </c>
      <c r="G11" s="3">
        <v>300</v>
      </c>
      <c r="H11" s="4">
        <f t="shared" si="1"/>
        <v>100</v>
      </c>
      <c r="I11" s="3">
        <v>300</v>
      </c>
      <c r="J11" s="4">
        <f t="shared" si="2"/>
        <v>100</v>
      </c>
      <c r="K11" s="3">
        <v>218</v>
      </c>
      <c r="L11" s="4">
        <f t="shared" si="3"/>
        <v>72.67</v>
      </c>
      <c r="M11" s="3">
        <v>235</v>
      </c>
      <c r="N11" s="4">
        <f t="shared" si="4"/>
        <v>78.33</v>
      </c>
      <c r="O11" s="5">
        <f t="shared" si="5"/>
        <v>451</v>
      </c>
      <c r="P11" s="3"/>
      <c r="Q11" s="4">
        <f t="shared" si="6"/>
        <v>0</v>
      </c>
      <c r="R11" s="3"/>
      <c r="S11" s="4">
        <f t="shared" si="8"/>
        <v>0</v>
      </c>
      <c r="T11" s="7">
        <f t="shared" si="7"/>
        <v>451</v>
      </c>
      <c r="W11" s="8">
        <f t="shared" si="9"/>
        <v>300</v>
      </c>
      <c r="X11" s="8">
        <f t="shared" si="10"/>
        <v>600</v>
      </c>
      <c r="Y11" s="8">
        <f t="shared" si="11"/>
        <v>900</v>
      </c>
      <c r="Z11" s="8">
        <f t="shared" si="12"/>
        <v>1118</v>
      </c>
      <c r="AA11" s="8">
        <f t="shared" si="13"/>
        <v>1353</v>
      </c>
      <c r="AB11" s="8">
        <f t="shared" si="14"/>
        <v>1353</v>
      </c>
      <c r="AC11" s="8">
        <f t="shared" si="15"/>
        <v>1353</v>
      </c>
    </row>
    <row r="12" spans="1:29" ht="13.5">
      <c r="A12" s="1">
        <v>9</v>
      </c>
      <c r="B12" s="1">
        <v>20</v>
      </c>
      <c r="C12" t="s">
        <v>22</v>
      </c>
      <c r="D12" t="s">
        <v>14</v>
      </c>
      <c r="E12" s="3">
        <v>245</v>
      </c>
      <c r="F12" s="4">
        <f t="shared" si="0"/>
        <v>81.67</v>
      </c>
      <c r="G12" s="3">
        <v>300</v>
      </c>
      <c r="H12" s="4">
        <f t="shared" si="1"/>
        <v>100</v>
      </c>
      <c r="I12" s="3">
        <v>300</v>
      </c>
      <c r="J12" s="4">
        <f t="shared" si="2"/>
        <v>100</v>
      </c>
      <c r="K12" s="3">
        <v>300</v>
      </c>
      <c r="L12" s="4">
        <f t="shared" si="3"/>
        <v>100</v>
      </c>
      <c r="M12" s="3">
        <v>196</v>
      </c>
      <c r="N12" s="4">
        <f t="shared" si="4"/>
        <v>65.33</v>
      </c>
      <c r="O12" s="5">
        <f t="shared" si="5"/>
        <v>447</v>
      </c>
      <c r="P12" s="3"/>
      <c r="Q12" s="4">
        <f t="shared" si="6"/>
        <v>0</v>
      </c>
      <c r="R12" s="3"/>
      <c r="S12" s="4">
        <f t="shared" si="8"/>
        <v>0</v>
      </c>
      <c r="T12" s="7">
        <f t="shared" si="7"/>
        <v>447</v>
      </c>
      <c r="W12" s="8">
        <f t="shared" si="9"/>
        <v>245</v>
      </c>
      <c r="X12" s="8">
        <f t="shared" si="10"/>
        <v>545</v>
      </c>
      <c r="Y12" s="8">
        <f t="shared" si="11"/>
        <v>845</v>
      </c>
      <c r="Z12" s="8">
        <f t="shared" si="12"/>
        <v>1145</v>
      </c>
      <c r="AA12" s="8">
        <f t="shared" si="13"/>
        <v>1341</v>
      </c>
      <c r="AB12" s="8">
        <f t="shared" si="14"/>
        <v>1341</v>
      </c>
      <c r="AC12" s="8">
        <f t="shared" si="15"/>
        <v>1341</v>
      </c>
    </row>
    <row r="13" spans="1:29" ht="13.5">
      <c r="A13" s="1">
        <v>10</v>
      </c>
      <c r="B13" s="1">
        <v>8</v>
      </c>
      <c r="C13" t="s">
        <v>34</v>
      </c>
      <c r="D13" t="s">
        <v>19</v>
      </c>
      <c r="E13" s="3">
        <v>273</v>
      </c>
      <c r="F13" s="4">
        <f t="shared" si="0"/>
        <v>91</v>
      </c>
      <c r="G13" s="3">
        <v>294</v>
      </c>
      <c r="H13" s="4">
        <f t="shared" si="1"/>
        <v>98</v>
      </c>
      <c r="I13" s="3">
        <v>300</v>
      </c>
      <c r="J13" s="4">
        <f t="shared" si="2"/>
        <v>100</v>
      </c>
      <c r="K13" s="3">
        <v>300</v>
      </c>
      <c r="L13" s="4">
        <f t="shared" si="3"/>
        <v>100</v>
      </c>
      <c r="M13" s="3">
        <v>173</v>
      </c>
      <c r="N13" s="4">
        <f t="shared" si="4"/>
        <v>57.67</v>
      </c>
      <c r="O13" s="5">
        <f t="shared" si="5"/>
        <v>446.67</v>
      </c>
      <c r="P13" s="3"/>
      <c r="Q13" s="4">
        <f t="shared" si="6"/>
        <v>0</v>
      </c>
      <c r="R13" s="3"/>
      <c r="S13" s="4">
        <f t="shared" si="8"/>
        <v>0</v>
      </c>
      <c r="T13" s="7">
        <f t="shared" si="7"/>
        <v>446.67</v>
      </c>
      <c r="W13" s="8">
        <f t="shared" si="9"/>
        <v>273</v>
      </c>
      <c r="X13" s="8">
        <f t="shared" si="10"/>
        <v>567</v>
      </c>
      <c r="Y13" s="8">
        <f t="shared" si="11"/>
        <v>867</v>
      </c>
      <c r="Z13" s="8">
        <f t="shared" si="12"/>
        <v>1167</v>
      </c>
      <c r="AA13" s="8">
        <f t="shared" si="13"/>
        <v>1340</v>
      </c>
      <c r="AB13" s="8">
        <f t="shared" si="14"/>
        <v>1340</v>
      </c>
      <c r="AC13" s="8">
        <f t="shared" si="15"/>
        <v>1340</v>
      </c>
    </row>
    <row r="14" spans="1:29" ht="13.5">
      <c r="A14" s="1">
        <v>11</v>
      </c>
      <c r="B14" s="1">
        <v>16</v>
      </c>
      <c r="C14" t="s">
        <v>51</v>
      </c>
      <c r="D14" t="s">
        <v>13</v>
      </c>
      <c r="E14" s="3">
        <v>240</v>
      </c>
      <c r="F14" s="4">
        <f t="shared" si="0"/>
        <v>80</v>
      </c>
      <c r="G14" s="3">
        <v>300</v>
      </c>
      <c r="H14" s="4">
        <f t="shared" si="1"/>
        <v>100</v>
      </c>
      <c r="I14" s="3">
        <v>300</v>
      </c>
      <c r="J14" s="4">
        <f t="shared" si="2"/>
        <v>100</v>
      </c>
      <c r="K14" s="3">
        <v>300</v>
      </c>
      <c r="L14" s="4">
        <f t="shared" si="3"/>
        <v>100</v>
      </c>
      <c r="M14" s="3">
        <v>184</v>
      </c>
      <c r="N14" s="4">
        <f t="shared" si="4"/>
        <v>61.33</v>
      </c>
      <c r="O14" s="5">
        <f t="shared" si="5"/>
        <v>441.33</v>
      </c>
      <c r="P14" s="3"/>
      <c r="Q14" s="4">
        <f t="shared" si="6"/>
        <v>0</v>
      </c>
      <c r="R14" s="3"/>
      <c r="S14" s="4">
        <f t="shared" si="8"/>
        <v>0</v>
      </c>
      <c r="T14" s="7">
        <f t="shared" si="7"/>
        <v>441.33</v>
      </c>
      <c r="W14" s="8">
        <f t="shared" si="9"/>
        <v>240</v>
      </c>
      <c r="X14" s="8">
        <f t="shared" si="10"/>
        <v>540</v>
      </c>
      <c r="Y14" s="8">
        <f t="shared" si="11"/>
        <v>840</v>
      </c>
      <c r="Z14" s="8">
        <f t="shared" si="12"/>
        <v>1140</v>
      </c>
      <c r="AA14" s="8">
        <f t="shared" si="13"/>
        <v>1324</v>
      </c>
      <c r="AB14" s="8">
        <f t="shared" si="14"/>
        <v>1324</v>
      </c>
      <c r="AC14" s="8">
        <f t="shared" si="15"/>
        <v>1324</v>
      </c>
    </row>
    <row r="15" spans="1:29" ht="13.5">
      <c r="A15" s="1">
        <v>12</v>
      </c>
      <c r="B15" s="1">
        <v>10</v>
      </c>
      <c r="C15" t="s">
        <v>27</v>
      </c>
      <c r="D15" t="s">
        <v>20</v>
      </c>
      <c r="E15" s="3">
        <v>300</v>
      </c>
      <c r="F15" s="4">
        <f t="shared" si="0"/>
        <v>100</v>
      </c>
      <c r="G15" s="3">
        <v>285</v>
      </c>
      <c r="H15" s="4">
        <f t="shared" si="1"/>
        <v>95</v>
      </c>
      <c r="I15" s="3">
        <v>152</v>
      </c>
      <c r="J15" s="4">
        <f t="shared" si="2"/>
        <v>50.67</v>
      </c>
      <c r="K15" s="3">
        <v>280</v>
      </c>
      <c r="L15" s="4">
        <f t="shared" si="3"/>
        <v>93.33</v>
      </c>
      <c r="M15" s="3">
        <v>298</v>
      </c>
      <c r="N15" s="4">
        <f t="shared" si="4"/>
        <v>99.33</v>
      </c>
      <c r="O15" s="5">
        <f t="shared" si="5"/>
        <v>438.33</v>
      </c>
      <c r="P15" s="3"/>
      <c r="Q15" s="4">
        <f t="shared" si="6"/>
        <v>0</v>
      </c>
      <c r="T15" s="7">
        <f t="shared" si="7"/>
        <v>438.33</v>
      </c>
      <c r="W15" s="8">
        <f t="shared" si="9"/>
        <v>300</v>
      </c>
      <c r="X15" s="8">
        <f t="shared" si="10"/>
        <v>585</v>
      </c>
      <c r="Y15" s="8">
        <f t="shared" si="11"/>
        <v>737</v>
      </c>
      <c r="Z15" s="8">
        <f t="shared" si="12"/>
        <v>1017</v>
      </c>
      <c r="AA15" s="8">
        <f t="shared" si="13"/>
        <v>1315</v>
      </c>
      <c r="AB15" s="8">
        <f t="shared" si="14"/>
        <v>1315</v>
      </c>
      <c r="AC15" s="8">
        <f t="shared" si="15"/>
        <v>1315</v>
      </c>
    </row>
    <row r="16" spans="1:29" ht="13.5">
      <c r="A16" s="1">
        <v>13</v>
      </c>
      <c r="B16" s="1">
        <v>7</v>
      </c>
      <c r="C16" t="s">
        <v>53</v>
      </c>
      <c r="D16" t="s">
        <v>19</v>
      </c>
      <c r="E16" s="3">
        <v>300</v>
      </c>
      <c r="F16" s="4">
        <f t="shared" si="0"/>
        <v>100</v>
      </c>
      <c r="G16" s="3">
        <v>291</v>
      </c>
      <c r="H16" s="4">
        <f t="shared" si="1"/>
        <v>97</v>
      </c>
      <c r="I16" s="3">
        <v>300</v>
      </c>
      <c r="J16" s="4">
        <f t="shared" si="2"/>
        <v>100</v>
      </c>
      <c r="K16" s="3">
        <v>300</v>
      </c>
      <c r="L16" s="4">
        <f t="shared" si="3"/>
        <v>100</v>
      </c>
      <c r="M16" s="3">
        <v>118</v>
      </c>
      <c r="N16" s="4">
        <f t="shared" si="4"/>
        <v>39.33</v>
      </c>
      <c r="O16" s="5">
        <f t="shared" si="5"/>
        <v>436.33</v>
      </c>
      <c r="P16" s="3"/>
      <c r="Q16" s="4">
        <f t="shared" si="6"/>
        <v>0</v>
      </c>
      <c r="T16" s="7">
        <f t="shared" si="7"/>
        <v>436.33</v>
      </c>
      <c r="W16" s="8">
        <f t="shared" si="9"/>
        <v>300</v>
      </c>
      <c r="X16" s="8">
        <f t="shared" si="10"/>
        <v>591</v>
      </c>
      <c r="Y16" s="8">
        <f t="shared" si="11"/>
        <v>891</v>
      </c>
      <c r="Z16" s="8">
        <f t="shared" si="12"/>
        <v>1191</v>
      </c>
      <c r="AA16" s="8">
        <f t="shared" si="13"/>
        <v>1309</v>
      </c>
      <c r="AB16" s="8">
        <f t="shared" si="14"/>
        <v>1309</v>
      </c>
      <c r="AC16" s="8">
        <f t="shared" si="15"/>
        <v>1309</v>
      </c>
    </row>
    <row r="17" spans="1:29" ht="13.5">
      <c r="A17" s="1">
        <v>14</v>
      </c>
      <c r="B17" s="1">
        <v>27</v>
      </c>
      <c r="C17" t="s">
        <v>44</v>
      </c>
      <c r="D17" t="s">
        <v>13</v>
      </c>
      <c r="E17" s="3">
        <v>297</v>
      </c>
      <c r="F17" s="4">
        <f t="shared" si="0"/>
        <v>99</v>
      </c>
      <c r="G17" s="3">
        <v>300</v>
      </c>
      <c r="H17" s="4">
        <f t="shared" si="1"/>
        <v>100</v>
      </c>
      <c r="I17" s="3">
        <v>300</v>
      </c>
      <c r="J17" s="4">
        <f t="shared" si="2"/>
        <v>100</v>
      </c>
      <c r="K17" s="3">
        <v>278</v>
      </c>
      <c r="L17" s="4">
        <f t="shared" si="3"/>
        <v>92.67</v>
      </c>
      <c r="M17" s="3">
        <v>127</v>
      </c>
      <c r="N17" s="4">
        <f t="shared" si="4"/>
        <v>42.33</v>
      </c>
      <c r="O17" s="5">
        <f t="shared" si="5"/>
        <v>434</v>
      </c>
      <c r="P17" s="3"/>
      <c r="Q17" s="4">
        <f t="shared" si="6"/>
        <v>0</v>
      </c>
      <c r="T17" s="7">
        <f t="shared" si="7"/>
        <v>434</v>
      </c>
      <c r="W17" s="8">
        <f t="shared" si="9"/>
        <v>297</v>
      </c>
      <c r="X17" s="8">
        <f t="shared" si="10"/>
        <v>597</v>
      </c>
      <c r="Y17" s="8">
        <f t="shared" si="11"/>
        <v>897</v>
      </c>
      <c r="Z17" s="8">
        <f t="shared" si="12"/>
        <v>1175</v>
      </c>
      <c r="AA17" s="8">
        <f t="shared" si="13"/>
        <v>1302</v>
      </c>
      <c r="AB17" s="8">
        <f t="shared" si="14"/>
        <v>1302</v>
      </c>
      <c r="AC17" s="8">
        <f t="shared" si="15"/>
        <v>1302</v>
      </c>
    </row>
    <row r="18" spans="1:29" ht="13.5">
      <c r="A18" s="1">
        <v>15</v>
      </c>
      <c r="B18" s="1">
        <v>13</v>
      </c>
      <c r="C18" t="s">
        <v>52</v>
      </c>
      <c r="D18" t="s">
        <v>13</v>
      </c>
      <c r="E18" s="3">
        <v>239</v>
      </c>
      <c r="F18" s="4">
        <f t="shared" si="0"/>
        <v>79.67</v>
      </c>
      <c r="G18" s="3">
        <v>300</v>
      </c>
      <c r="H18" s="4">
        <f t="shared" si="1"/>
        <v>100</v>
      </c>
      <c r="I18" s="3">
        <v>300</v>
      </c>
      <c r="J18" s="4">
        <f t="shared" si="2"/>
        <v>100</v>
      </c>
      <c r="K18" s="3">
        <v>300</v>
      </c>
      <c r="L18" s="4">
        <f t="shared" si="3"/>
        <v>100</v>
      </c>
      <c r="M18" s="3">
        <v>158</v>
      </c>
      <c r="N18" s="4">
        <f t="shared" si="4"/>
        <v>52.67</v>
      </c>
      <c r="O18" s="5">
        <f t="shared" si="5"/>
        <v>432.34000000000003</v>
      </c>
      <c r="P18" s="3"/>
      <c r="Q18" s="4">
        <f t="shared" si="6"/>
        <v>0</v>
      </c>
      <c r="S18" s="4"/>
      <c r="T18" s="7">
        <f>+S18+Q18+O18</f>
        <v>432.34000000000003</v>
      </c>
      <c r="W18" s="8">
        <f t="shared" si="9"/>
        <v>239</v>
      </c>
      <c r="X18" s="8">
        <f t="shared" si="10"/>
        <v>539</v>
      </c>
      <c r="Y18" s="8">
        <f t="shared" si="11"/>
        <v>839</v>
      </c>
      <c r="Z18" s="8">
        <f t="shared" si="12"/>
        <v>1139</v>
      </c>
      <c r="AA18" s="8">
        <f t="shared" si="13"/>
        <v>1297</v>
      </c>
      <c r="AB18" s="8">
        <f t="shared" si="14"/>
        <v>1297</v>
      </c>
      <c r="AC18" s="8">
        <f t="shared" si="15"/>
        <v>1297</v>
      </c>
    </row>
    <row r="19" spans="1:29" ht="13.5">
      <c r="A19" s="1">
        <v>16</v>
      </c>
      <c r="B19" s="1">
        <v>6</v>
      </c>
      <c r="C19" t="s">
        <v>45</v>
      </c>
      <c r="D19" t="s">
        <v>16</v>
      </c>
      <c r="E19" s="3">
        <v>300</v>
      </c>
      <c r="F19" s="4">
        <f t="shared" si="0"/>
        <v>100</v>
      </c>
      <c r="G19" s="3">
        <v>300</v>
      </c>
      <c r="H19" s="4">
        <f t="shared" si="1"/>
        <v>100</v>
      </c>
      <c r="I19" s="3">
        <v>300</v>
      </c>
      <c r="J19" s="4">
        <f t="shared" si="2"/>
        <v>100</v>
      </c>
      <c r="K19" s="3">
        <v>300</v>
      </c>
      <c r="L19" s="4">
        <f t="shared" si="3"/>
        <v>100</v>
      </c>
      <c r="M19" s="3">
        <v>80</v>
      </c>
      <c r="N19" s="4">
        <f t="shared" si="4"/>
        <v>26.67</v>
      </c>
      <c r="O19" s="5">
        <f t="shared" si="5"/>
        <v>426.67</v>
      </c>
      <c r="P19" s="3"/>
      <c r="Q19" s="4">
        <f t="shared" si="6"/>
        <v>0</v>
      </c>
      <c r="T19" s="7">
        <f t="shared" si="7"/>
        <v>426.67</v>
      </c>
      <c r="W19" s="8">
        <f t="shared" si="9"/>
        <v>300</v>
      </c>
      <c r="X19" s="8">
        <f t="shared" si="10"/>
        <v>600</v>
      </c>
      <c r="Y19" s="8">
        <f t="shared" si="11"/>
        <v>900</v>
      </c>
      <c r="Z19" s="8">
        <f t="shared" si="12"/>
        <v>1200</v>
      </c>
      <c r="AA19" s="8">
        <f t="shared" si="13"/>
        <v>1280</v>
      </c>
      <c r="AB19" s="8">
        <f t="shared" si="14"/>
        <v>1280</v>
      </c>
      <c r="AC19" s="8">
        <f t="shared" si="15"/>
        <v>1280</v>
      </c>
    </row>
    <row r="20" spans="1:29" ht="13.5">
      <c r="A20" s="1">
        <v>17</v>
      </c>
      <c r="B20" s="1">
        <v>32</v>
      </c>
      <c r="C20" t="s">
        <v>54</v>
      </c>
      <c r="D20" t="s">
        <v>20</v>
      </c>
      <c r="E20" s="3">
        <v>273</v>
      </c>
      <c r="F20" s="4">
        <f t="shared" si="0"/>
        <v>91</v>
      </c>
      <c r="G20" s="3">
        <v>281</v>
      </c>
      <c r="H20" s="4">
        <f t="shared" si="1"/>
        <v>93.67</v>
      </c>
      <c r="I20" s="3">
        <v>300</v>
      </c>
      <c r="J20" s="4">
        <f t="shared" si="2"/>
        <v>100</v>
      </c>
      <c r="K20" s="3">
        <v>300</v>
      </c>
      <c r="L20" s="4">
        <f t="shared" si="3"/>
        <v>100</v>
      </c>
      <c r="M20" s="3">
        <v>65</v>
      </c>
      <c r="N20" s="4">
        <f t="shared" si="4"/>
        <v>21.67</v>
      </c>
      <c r="O20" s="5">
        <f t="shared" si="5"/>
        <v>406.34000000000003</v>
      </c>
      <c r="P20" s="3"/>
      <c r="Q20" s="4">
        <f t="shared" si="6"/>
        <v>0</v>
      </c>
      <c r="T20" s="7">
        <f t="shared" si="7"/>
        <v>406.34000000000003</v>
      </c>
      <c r="W20" s="8">
        <f t="shared" si="9"/>
        <v>273</v>
      </c>
      <c r="X20" s="8">
        <f t="shared" si="10"/>
        <v>554</v>
      </c>
      <c r="Y20" s="8">
        <f t="shared" si="11"/>
        <v>854</v>
      </c>
      <c r="Z20" s="8">
        <f t="shared" si="12"/>
        <v>1154</v>
      </c>
      <c r="AA20" s="8">
        <f t="shared" si="13"/>
        <v>1219</v>
      </c>
      <c r="AB20" s="8">
        <f t="shared" si="14"/>
        <v>1219</v>
      </c>
      <c r="AC20" s="8">
        <f t="shared" si="15"/>
        <v>1219</v>
      </c>
    </row>
    <row r="21" spans="1:29" ht="13.5">
      <c r="A21" s="1">
        <v>18</v>
      </c>
      <c r="B21" s="1">
        <v>31</v>
      </c>
      <c r="C21" t="s">
        <v>21</v>
      </c>
      <c r="D21" t="s">
        <v>18</v>
      </c>
      <c r="E21" s="3">
        <v>299</v>
      </c>
      <c r="F21" s="4">
        <f t="shared" si="0"/>
        <v>99.67</v>
      </c>
      <c r="G21" s="3">
        <v>300</v>
      </c>
      <c r="H21" s="4">
        <f t="shared" si="1"/>
        <v>100</v>
      </c>
      <c r="I21" s="3">
        <v>163</v>
      </c>
      <c r="J21" s="4">
        <f t="shared" si="2"/>
        <v>54.33</v>
      </c>
      <c r="K21" s="3">
        <v>300</v>
      </c>
      <c r="L21" s="4">
        <f t="shared" si="3"/>
        <v>100</v>
      </c>
      <c r="M21" s="3">
        <v>137</v>
      </c>
      <c r="N21" s="4">
        <f t="shared" si="4"/>
        <v>45.67</v>
      </c>
      <c r="O21" s="5">
        <f t="shared" si="5"/>
        <v>399.67</v>
      </c>
      <c r="P21" s="3"/>
      <c r="Q21" s="4">
        <f t="shared" si="6"/>
        <v>0</v>
      </c>
      <c r="T21" s="7">
        <f t="shared" si="7"/>
        <v>399.67</v>
      </c>
      <c r="W21" s="8">
        <f t="shared" si="9"/>
        <v>299</v>
      </c>
      <c r="X21" s="8">
        <f t="shared" si="10"/>
        <v>599</v>
      </c>
      <c r="Y21" s="8">
        <f t="shared" si="11"/>
        <v>762</v>
      </c>
      <c r="Z21" s="8">
        <f t="shared" si="12"/>
        <v>1062</v>
      </c>
      <c r="AA21" s="8">
        <f t="shared" si="13"/>
        <v>1199</v>
      </c>
      <c r="AB21" s="8">
        <f t="shared" si="14"/>
        <v>1199</v>
      </c>
      <c r="AC21" s="8">
        <f t="shared" si="15"/>
        <v>1199</v>
      </c>
    </row>
    <row r="22" spans="1:29" ht="13.5">
      <c r="A22" s="1">
        <v>19</v>
      </c>
      <c r="B22" s="1">
        <v>28</v>
      </c>
      <c r="C22" t="s">
        <v>41</v>
      </c>
      <c r="D22" t="s">
        <v>13</v>
      </c>
      <c r="E22" s="3">
        <v>300</v>
      </c>
      <c r="F22" s="4">
        <f t="shared" si="0"/>
        <v>100</v>
      </c>
      <c r="G22" s="3">
        <v>300</v>
      </c>
      <c r="H22" s="4">
        <f t="shared" si="1"/>
        <v>100</v>
      </c>
      <c r="I22" s="3">
        <v>300</v>
      </c>
      <c r="J22" s="4">
        <f t="shared" si="2"/>
        <v>100</v>
      </c>
      <c r="K22" s="3">
        <v>157</v>
      </c>
      <c r="L22" s="4">
        <f t="shared" si="3"/>
        <v>52.33</v>
      </c>
      <c r="M22" s="3">
        <v>129</v>
      </c>
      <c r="N22" s="4">
        <f t="shared" si="4"/>
        <v>43</v>
      </c>
      <c r="O22" s="5">
        <f t="shared" si="5"/>
        <v>395.33</v>
      </c>
      <c r="P22" s="3"/>
      <c r="Q22" s="4">
        <f t="shared" si="6"/>
        <v>0</v>
      </c>
      <c r="T22" s="7">
        <f t="shared" si="7"/>
        <v>395.33</v>
      </c>
      <c r="W22" s="8">
        <f t="shared" si="9"/>
        <v>300</v>
      </c>
      <c r="X22" s="8">
        <f t="shared" si="10"/>
        <v>600</v>
      </c>
      <c r="Y22" s="8">
        <f t="shared" si="11"/>
        <v>900</v>
      </c>
      <c r="Z22" s="8">
        <f t="shared" si="12"/>
        <v>1057</v>
      </c>
      <c r="AA22" s="8">
        <f t="shared" si="13"/>
        <v>1186</v>
      </c>
      <c r="AB22" s="8">
        <f t="shared" si="14"/>
        <v>1186</v>
      </c>
      <c r="AC22" s="8">
        <f t="shared" si="15"/>
        <v>1186</v>
      </c>
    </row>
    <row r="23" spans="1:29" ht="13.5">
      <c r="A23" s="1">
        <v>20</v>
      </c>
      <c r="B23" s="1">
        <v>24</v>
      </c>
      <c r="C23" t="s">
        <v>28</v>
      </c>
      <c r="D23" t="s">
        <v>19</v>
      </c>
      <c r="E23" s="3">
        <v>254</v>
      </c>
      <c r="F23" s="4">
        <f t="shared" si="0"/>
        <v>84.67</v>
      </c>
      <c r="G23" s="3">
        <v>300</v>
      </c>
      <c r="H23" s="4">
        <f t="shared" si="1"/>
        <v>100</v>
      </c>
      <c r="I23" s="3">
        <v>300</v>
      </c>
      <c r="J23" s="4">
        <f t="shared" si="2"/>
        <v>100</v>
      </c>
      <c r="K23" s="3">
        <v>154</v>
      </c>
      <c r="L23" s="4">
        <f t="shared" si="3"/>
        <v>51.33</v>
      </c>
      <c r="M23" s="3">
        <v>158</v>
      </c>
      <c r="N23" s="4">
        <f t="shared" si="4"/>
        <v>52.67</v>
      </c>
      <c r="O23" s="5">
        <f t="shared" si="5"/>
        <v>388.67</v>
      </c>
      <c r="P23" s="3"/>
      <c r="Q23" s="4">
        <f t="shared" si="6"/>
        <v>0</v>
      </c>
      <c r="T23" s="7">
        <f t="shared" si="7"/>
        <v>388.67</v>
      </c>
      <c r="W23" s="8">
        <f t="shared" si="9"/>
        <v>254</v>
      </c>
      <c r="X23" s="8">
        <f t="shared" si="10"/>
        <v>554</v>
      </c>
      <c r="Y23" s="8">
        <f t="shared" si="11"/>
        <v>854</v>
      </c>
      <c r="Z23" s="8">
        <f t="shared" si="12"/>
        <v>1008</v>
      </c>
      <c r="AA23" s="8">
        <f t="shared" si="13"/>
        <v>1166</v>
      </c>
      <c r="AB23" s="8">
        <f t="shared" si="14"/>
        <v>1166</v>
      </c>
      <c r="AC23" s="8">
        <f t="shared" si="15"/>
        <v>1166</v>
      </c>
    </row>
    <row r="24" spans="1:29" ht="13.5">
      <c r="A24" s="1">
        <v>21</v>
      </c>
      <c r="B24" s="1">
        <v>23</v>
      </c>
      <c r="C24" t="s">
        <v>39</v>
      </c>
      <c r="D24" t="s">
        <v>14</v>
      </c>
      <c r="E24" s="3">
        <v>242</v>
      </c>
      <c r="F24" s="4">
        <f t="shared" si="0"/>
        <v>80.67</v>
      </c>
      <c r="G24" s="3">
        <v>300</v>
      </c>
      <c r="H24" s="4">
        <f t="shared" si="1"/>
        <v>100</v>
      </c>
      <c r="I24" s="3">
        <v>184</v>
      </c>
      <c r="J24" s="4">
        <f t="shared" si="2"/>
        <v>61.33</v>
      </c>
      <c r="K24" s="3">
        <v>251</v>
      </c>
      <c r="L24" s="4">
        <f t="shared" si="3"/>
        <v>83.67</v>
      </c>
      <c r="M24" s="3">
        <v>159</v>
      </c>
      <c r="N24" s="4">
        <f t="shared" si="4"/>
        <v>53</v>
      </c>
      <c r="O24" s="5">
        <f t="shared" si="5"/>
        <v>378.67</v>
      </c>
      <c r="W24" s="8">
        <f t="shared" si="9"/>
        <v>242</v>
      </c>
      <c r="X24" s="8">
        <f t="shared" si="10"/>
        <v>542</v>
      </c>
      <c r="Y24" s="8">
        <f t="shared" si="11"/>
        <v>726</v>
      </c>
      <c r="Z24" s="8">
        <f t="shared" si="12"/>
        <v>977</v>
      </c>
      <c r="AA24" s="8">
        <f t="shared" si="13"/>
        <v>1136</v>
      </c>
      <c r="AB24" s="8">
        <f t="shared" si="14"/>
        <v>1136</v>
      </c>
      <c r="AC24" s="8">
        <f t="shared" si="15"/>
        <v>1136</v>
      </c>
    </row>
    <row r="25" spans="1:29" ht="13.5">
      <c r="A25" s="1">
        <v>22</v>
      </c>
      <c r="B25" s="1">
        <v>18</v>
      </c>
      <c r="C25" t="s">
        <v>36</v>
      </c>
      <c r="D25" t="s">
        <v>14</v>
      </c>
      <c r="E25" s="3">
        <v>260</v>
      </c>
      <c r="F25" s="4">
        <f t="shared" si="0"/>
        <v>86.67</v>
      </c>
      <c r="G25" s="3">
        <v>300</v>
      </c>
      <c r="H25" s="4">
        <f t="shared" si="1"/>
        <v>100</v>
      </c>
      <c r="I25" s="3">
        <v>300</v>
      </c>
      <c r="J25" s="4">
        <f t="shared" si="2"/>
        <v>100</v>
      </c>
      <c r="K25" s="3">
        <v>129</v>
      </c>
      <c r="L25" s="4">
        <f t="shared" si="3"/>
        <v>43</v>
      </c>
      <c r="M25" s="3">
        <v>145</v>
      </c>
      <c r="N25" s="4">
        <f t="shared" si="4"/>
        <v>48.33</v>
      </c>
      <c r="O25" s="5">
        <f t="shared" si="5"/>
        <v>378</v>
      </c>
      <c r="W25" s="8">
        <f t="shared" si="9"/>
        <v>260</v>
      </c>
      <c r="X25" s="8">
        <f t="shared" si="10"/>
        <v>560</v>
      </c>
      <c r="Y25" s="8">
        <f t="shared" si="11"/>
        <v>860</v>
      </c>
      <c r="Z25" s="8">
        <f t="shared" si="12"/>
        <v>989</v>
      </c>
      <c r="AA25" s="8">
        <f t="shared" si="13"/>
        <v>1134</v>
      </c>
      <c r="AB25" s="8">
        <f t="shared" si="14"/>
        <v>1134</v>
      </c>
      <c r="AC25" s="8">
        <f t="shared" si="15"/>
        <v>1134</v>
      </c>
    </row>
    <row r="26" spans="1:29" ht="13.5">
      <c r="A26" s="1">
        <v>23</v>
      </c>
      <c r="B26" s="1">
        <v>22</v>
      </c>
      <c r="C26" t="s">
        <v>38</v>
      </c>
      <c r="D26" t="s">
        <v>14</v>
      </c>
      <c r="E26" s="3">
        <v>250</v>
      </c>
      <c r="F26" s="4">
        <f t="shared" si="0"/>
        <v>83.33</v>
      </c>
      <c r="G26" s="3">
        <v>300</v>
      </c>
      <c r="H26" s="4">
        <f t="shared" si="1"/>
        <v>100</v>
      </c>
      <c r="I26" s="3">
        <v>300</v>
      </c>
      <c r="J26" s="4">
        <f t="shared" si="2"/>
        <v>100</v>
      </c>
      <c r="K26" s="3">
        <v>210</v>
      </c>
      <c r="L26" s="4">
        <f t="shared" si="3"/>
        <v>70</v>
      </c>
      <c r="M26" s="3">
        <v>72</v>
      </c>
      <c r="N26" s="4">
        <f t="shared" si="4"/>
        <v>24</v>
      </c>
      <c r="O26" s="5">
        <f t="shared" si="5"/>
        <v>377.33</v>
      </c>
      <c r="W26" s="8">
        <f t="shared" si="9"/>
        <v>250</v>
      </c>
      <c r="X26" s="8">
        <f t="shared" si="10"/>
        <v>550</v>
      </c>
      <c r="Y26" s="8">
        <f t="shared" si="11"/>
        <v>850</v>
      </c>
      <c r="Z26" s="8">
        <f t="shared" si="12"/>
        <v>1060</v>
      </c>
      <c r="AA26" s="8">
        <f t="shared" si="13"/>
        <v>1132</v>
      </c>
      <c r="AB26" s="8">
        <f t="shared" si="14"/>
        <v>1132</v>
      </c>
      <c r="AC26" s="8">
        <f t="shared" si="15"/>
        <v>1132</v>
      </c>
    </row>
    <row r="27" spans="1:29" ht="13.5">
      <c r="A27" s="1">
        <v>24</v>
      </c>
      <c r="B27" s="1">
        <v>21</v>
      </c>
      <c r="C27" t="s">
        <v>37</v>
      </c>
      <c r="D27" t="s">
        <v>14</v>
      </c>
      <c r="E27" s="3">
        <v>248</v>
      </c>
      <c r="F27" s="4">
        <f t="shared" si="0"/>
        <v>82.67</v>
      </c>
      <c r="G27" s="3">
        <v>300</v>
      </c>
      <c r="H27" s="4">
        <f t="shared" si="1"/>
        <v>100</v>
      </c>
      <c r="I27" s="3">
        <v>300</v>
      </c>
      <c r="J27" s="4">
        <f t="shared" si="2"/>
        <v>100</v>
      </c>
      <c r="K27" s="3">
        <v>68</v>
      </c>
      <c r="L27" s="4">
        <f t="shared" si="3"/>
        <v>22.67</v>
      </c>
      <c r="M27" s="3">
        <v>197</v>
      </c>
      <c r="N27" s="4">
        <f t="shared" si="4"/>
        <v>65.67</v>
      </c>
      <c r="O27" s="5">
        <f t="shared" si="5"/>
        <v>371.01000000000005</v>
      </c>
      <c r="W27" s="8">
        <f t="shared" si="9"/>
        <v>248</v>
      </c>
      <c r="X27" s="8">
        <f t="shared" si="10"/>
        <v>548</v>
      </c>
      <c r="Y27" s="8">
        <f t="shared" si="11"/>
        <v>848</v>
      </c>
      <c r="Z27" s="8">
        <f t="shared" si="12"/>
        <v>916</v>
      </c>
      <c r="AA27" s="8">
        <f t="shared" si="13"/>
        <v>1113</v>
      </c>
      <c r="AB27" s="8">
        <f t="shared" si="14"/>
        <v>1113</v>
      </c>
      <c r="AC27" s="8">
        <f t="shared" si="15"/>
        <v>1113</v>
      </c>
    </row>
    <row r="28" spans="1:29" ht="13.5">
      <c r="A28" s="1">
        <v>25</v>
      </c>
      <c r="B28" s="1">
        <v>2</v>
      </c>
      <c r="C28" t="s">
        <v>26</v>
      </c>
      <c r="D28" t="s">
        <v>16</v>
      </c>
      <c r="E28" s="3">
        <v>201</v>
      </c>
      <c r="F28" s="4">
        <f t="shared" si="0"/>
        <v>67</v>
      </c>
      <c r="G28" s="3">
        <v>300</v>
      </c>
      <c r="H28" s="4">
        <f t="shared" si="1"/>
        <v>100</v>
      </c>
      <c r="I28" s="3">
        <v>300</v>
      </c>
      <c r="J28" s="4">
        <f t="shared" si="2"/>
        <v>100</v>
      </c>
      <c r="K28" s="3">
        <v>229</v>
      </c>
      <c r="L28" s="4">
        <f t="shared" si="3"/>
        <v>76.33</v>
      </c>
      <c r="M28" s="3">
        <v>72</v>
      </c>
      <c r="N28" s="4">
        <f t="shared" si="4"/>
        <v>24</v>
      </c>
      <c r="O28" s="5">
        <f t="shared" si="5"/>
        <v>367.33</v>
      </c>
      <c r="W28" s="8">
        <f t="shared" si="9"/>
        <v>201</v>
      </c>
      <c r="X28" s="8">
        <f t="shared" si="10"/>
        <v>501</v>
      </c>
      <c r="Y28" s="8">
        <f t="shared" si="11"/>
        <v>801</v>
      </c>
      <c r="Z28" s="8">
        <f t="shared" si="12"/>
        <v>1030</v>
      </c>
      <c r="AA28" s="8">
        <f t="shared" si="13"/>
        <v>1102</v>
      </c>
      <c r="AB28" s="8">
        <f t="shared" si="14"/>
        <v>1102</v>
      </c>
      <c r="AC28" s="8">
        <f t="shared" si="15"/>
        <v>1102</v>
      </c>
    </row>
    <row r="29" spans="1:29" ht="13.5">
      <c r="A29" s="1">
        <v>26</v>
      </c>
      <c r="B29" s="1">
        <v>25</v>
      </c>
      <c r="C29" t="s">
        <v>40</v>
      </c>
      <c r="D29" t="s">
        <v>19</v>
      </c>
      <c r="E29" s="3">
        <v>192</v>
      </c>
      <c r="F29" s="4">
        <f t="shared" si="0"/>
        <v>64</v>
      </c>
      <c r="G29" s="3">
        <v>300</v>
      </c>
      <c r="H29" s="4">
        <f t="shared" si="1"/>
        <v>100</v>
      </c>
      <c r="I29" s="3">
        <v>300</v>
      </c>
      <c r="J29" s="4">
        <f t="shared" si="2"/>
        <v>100</v>
      </c>
      <c r="K29" s="3">
        <v>156</v>
      </c>
      <c r="L29" s="4">
        <f t="shared" si="3"/>
        <v>52</v>
      </c>
      <c r="M29" s="3">
        <v>143</v>
      </c>
      <c r="N29" s="4">
        <f t="shared" si="4"/>
        <v>47.67</v>
      </c>
      <c r="O29" s="5">
        <f t="shared" si="5"/>
        <v>363.67</v>
      </c>
      <c r="W29" s="8">
        <f t="shared" si="9"/>
        <v>192</v>
      </c>
      <c r="X29" s="8">
        <f t="shared" si="10"/>
        <v>492</v>
      </c>
      <c r="Y29" s="8">
        <f t="shared" si="11"/>
        <v>792</v>
      </c>
      <c r="Z29" s="8">
        <f t="shared" si="12"/>
        <v>948</v>
      </c>
      <c r="AA29" s="8">
        <f t="shared" si="13"/>
        <v>1091</v>
      </c>
      <c r="AB29" s="8">
        <f t="shared" si="14"/>
        <v>1091</v>
      </c>
      <c r="AC29" s="8">
        <f t="shared" si="15"/>
        <v>1091</v>
      </c>
    </row>
    <row r="30" spans="1:29" ht="13.5">
      <c r="A30" s="1">
        <v>27</v>
      </c>
      <c r="B30" s="1">
        <v>5</v>
      </c>
      <c r="C30" t="s">
        <v>23</v>
      </c>
      <c r="D30" t="s">
        <v>16</v>
      </c>
      <c r="E30" s="3">
        <v>182</v>
      </c>
      <c r="F30" s="4">
        <f t="shared" si="0"/>
        <v>60.67</v>
      </c>
      <c r="G30" s="3">
        <v>220</v>
      </c>
      <c r="H30" s="4">
        <f t="shared" si="1"/>
        <v>73.33</v>
      </c>
      <c r="I30" s="3">
        <v>195</v>
      </c>
      <c r="J30" s="4">
        <f t="shared" si="2"/>
        <v>65</v>
      </c>
      <c r="K30" s="3">
        <v>163</v>
      </c>
      <c r="L30" s="4">
        <f t="shared" si="3"/>
        <v>54.33</v>
      </c>
      <c r="M30" s="3">
        <v>289</v>
      </c>
      <c r="N30" s="4">
        <f t="shared" si="4"/>
        <v>96.33</v>
      </c>
      <c r="O30" s="5">
        <f t="shared" si="5"/>
        <v>349.66</v>
      </c>
      <c r="W30" s="8">
        <f t="shared" si="9"/>
        <v>182</v>
      </c>
      <c r="X30" s="8">
        <f t="shared" si="10"/>
        <v>402</v>
      </c>
      <c r="Y30" s="8">
        <f t="shared" si="11"/>
        <v>597</v>
      </c>
      <c r="Z30" s="8">
        <f t="shared" si="12"/>
        <v>760</v>
      </c>
      <c r="AA30" s="8">
        <f t="shared" si="13"/>
        <v>1049</v>
      </c>
      <c r="AB30" s="8">
        <f t="shared" si="14"/>
        <v>1049</v>
      </c>
      <c r="AC30" s="8">
        <f t="shared" si="15"/>
        <v>1049</v>
      </c>
    </row>
    <row r="31" spans="1:29" ht="13.5">
      <c r="A31" s="1">
        <v>28</v>
      </c>
      <c r="B31" s="1">
        <v>14</v>
      </c>
      <c r="C31" t="s">
        <v>42</v>
      </c>
      <c r="D31" t="s">
        <v>13</v>
      </c>
      <c r="E31" s="3">
        <v>235</v>
      </c>
      <c r="F31" s="4">
        <f t="shared" si="0"/>
        <v>78.33</v>
      </c>
      <c r="G31" s="3">
        <v>300</v>
      </c>
      <c r="H31" s="4">
        <f t="shared" si="1"/>
        <v>100</v>
      </c>
      <c r="I31" s="3">
        <v>240</v>
      </c>
      <c r="J31" s="4">
        <f t="shared" si="2"/>
        <v>80</v>
      </c>
      <c r="K31" s="3">
        <v>230</v>
      </c>
      <c r="L31" s="4">
        <f t="shared" si="3"/>
        <v>76.67</v>
      </c>
      <c r="M31" s="3">
        <v>29</v>
      </c>
      <c r="N31" s="4">
        <f t="shared" si="4"/>
        <v>9.67</v>
      </c>
      <c r="O31" s="5">
        <f t="shared" si="5"/>
        <v>344.67</v>
      </c>
      <c r="W31" s="8">
        <f t="shared" si="9"/>
        <v>235</v>
      </c>
      <c r="X31" s="8">
        <f t="shared" si="10"/>
        <v>535</v>
      </c>
      <c r="Y31" s="8">
        <f t="shared" si="11"/>
        <v>775</v>
      </c>
      <c r="Z31" s="8">
        <f t="shared" si="12"/>
        <v>1005</v>
      </c>
      <c r="AA31" s="8">
        <f t="shared" si="13"/>
        <v>1034</v>
      </c>
      <c r="AB31" s="8">
        <f t="shared" si="14"/>
        <v>1034</v>
      </c>
      <c r="AC31" s="8">
        <f t="shared" si="15"/>
        <v>1034</v>
      </c>
    </row>
    <row r="32" spans="1:29" ht="13.5">
      <c r="A32" s="1">
        <v>29</v>
      </c>
      <c r="B32" s="1">
        <v>3</v>
      </c>
      <c r="C32" t="s">
        <v>25</v>
      </c>
      <c r="D32" t="s">
        <v>16</v>
      </c>
      <c r="E32" s="3">
        <v>300</v>
      </c>
      <c r="F32" s="4">
        <f t="shared" si="0"/>
        <v>100</v>
      </c>
      <c r="G32" s="3">
        <v>300</v>
      </c>
      <c r="H32" s="4">
        <f t="shared" si="1"/>
        <v>100</v>
      </c>
      <c r="I32" s="3">
        <v>300</v>
      </c>
      <c r="J32" s="4">
        <f t="shared" si="2"/>
        <v>100</v>
      </c>
      <c r="K32" s="3">
        <v>85</v>
      </c>
      <c r="L32" s="4">
        <f t="shared" si="3"/>
        <v>28.33</v>
      </c>
      <c r="M32" s="3">
        <v>40</v>
      </c>
      <c r="N32" s="4">
        <f t="shared" si="4"/>
        <v>13.33</v>
      </c>
      <c r="O32" s="5">
        <f t="shared" si="5"/>
        <v>341.65999999999997</v>
      </c>
      <c r="W32" s="8">
        <f t="shared" si="9"/>
        <v>300</v>
      </c>
      <c r="X32" s="8">
        <f t="shared" si="10"/>
        <v>600</v>
      </c>
      <c r="Y32" s="8">
        <f t="shared" si="11"/>
        <v>900</v>
      </c>
      <c r="Z32" s="8">
        <f t="shared" si="12"/>
        <v>985</v>
      </c>
      <c r="AA32" s="8">
        <f t="shared" si="13"/>
        <v>1025</v>
      </c>
      <c r="AB32" s="8">
        <f t="shared" si="14"/>
        <v>1025</v>
      </c>
      <c r="AC32" s="8">
        <f t="shared" si="15"/>
        <v>1025</v>
      </c>
    </row>
    <row r="33" spans="1:29" ht="13.5">
      <c r="A33" s="1">
        <v>30</v>
      </c>
      <c r="B33" s="1">
        <v>4</v>
      </c>
      <c r="C33" t="s">
        <v>33</v>
      </c>
      <c r="D33" t="s">
        <v>16</v>
      </c>
      <c r="E33" s="3">
        <v>221</v>
      </c>
      <c r="F33" s="4">
        <f t="shared" si="0"/>
        <v>73.67</v>
      </c>
      <c r="G33" s="3">
        <v>38</v>
      </c>
      <c r="H33" s="4">
        <f t="shared" si="1"/>
        <v>12.67</v>
      </c>
      <c r="I33" s="3">
        <v>300</v>
      </c>
      <c r="J33" s="4">
        <f t="shared" si="2"/>
        <v>100</v>
      </c>
      <c r="K33" s="3">
        <v>300</v>
      </c>
      <c r="L33" s="4">
        <f t="shared" si="3"/>
        <v>100</v>
      </c>
      <c r="M33" s="3">
        <v>111</v>
      </c>
      <c r="N33" s="4">
        <f t="shared" si="4"/>
        <v>37</v>
      </c>
      <c r="O33" s="5">
        <f t="shared" si="5"/>
        <v>323.34</v>
      </c>
      <c r="W33" s="8">
        <f t="shared" si="9"/>
        <v>221</v>
      </c>
      <c r="X33" s="8">
        <f t="shared" si="10"/>
        <v>259</v>
      </c>
      <c r="Y33" s="8">
        <f t="shared" si="11"/>
        <v>559</v>
      </c>
      <c r="Z33" s="8">
        <f t="shared" si="12"/>
        <v>859</v>
      </c>
      <c r="AA33" s="8">
        <f t="shared" si="13"/>
        <v>970</v>
      </c>
      <c r="AB33" s="8">
        <f t="shared" si="14"/>
        <v>970</v>
      </c>
      <c r="AC33" s="8">
        <f t="shared" si="15"/>
        <v>970</v>
      </c>
    </row>
    <row r="34" spans="1:29" ht="13.5">
      <c r="A34" s="1">
        <v>31</v>
      </c>
      <c r="B34" s="1">
        <v>19</v>
      </c>
      <c r="C34" t="s">
        <v>43</v>
      </c>
      <c r="D34" t="s">
        <v>14</v>
      </c>
      <c r="E34" s="3">
        <v>201</v>
      </c>
      <c r="F34" s="4">
        <f t="shared" si="0"/>
        <v>67</v>
      </c>
      <c r="G34" s="3">
        <v>300</v>
      </c>
      <c r="H34" s="4">
        <f t="shared" si="1"/>
        <v>100</v>
      </c>
      <c r="I34" s="3">
        <v>148</v>
      </c>
      <c r="J34" s="4">
        <f t="shared" si="2"/>
        <v>49.33</v>
      </c>
      <c r="K34" s="3">
        <v>144</v>
      </c>
      <c r="L34" s="4">
        <f t="shared" si="3"/>
        <v>48</v>
      </c>
      <c r="M34" s="3">
        <v>144</v>
      </c>
      <c r="N34" s="4">
        <f t="shared" si="4"/>
        <v>48</v>
      </c>
      <c r="O34" s="5">
        <f t="shared" si="5"/>
        <v>312.33</v>
      </c>
      <c r="W34" s="8">
        <f t="shared" si="9"/>
        <v>201</v>
      </c>
      <c r="X34" s="8">
        <f t="shared" si="10"/>
        <v>501</v>
      </c>
      <c r="Y34" s="8">
        <f t="shared" si="11"/>
        <v>649</v>
      </c>
      <c r="Z34" s="8">
        <f t="shared" si="12"/>
        <v>793</v>
      </c>
      <c r="AA34" s="8">
        <f t="shared" si="13"/>
        <v>937</v>
      </c>
      <c r="AB34" s="8">
        <f t="shared" si="14"/>
        <v>937</v>
      </c>
      <c r="AC34" s="8">
        <f t="shared" si="15"/>
        <v>937</v>
      </c>
    </row>
    <row r="35" spans="1:29" ht="13.5">
      <c r="A35" s="1">
        <v>32</v>
      </c>
      <c r="B35" s="1">
        <v>29</v>
      </c>
      <c r="C35" t="s">
        <v>55</v>
      </c>
      <c r="D35" t="s">
        <v>13</v>
      </c>
      <c r="E35" s="3">
        <v>300</v>
      </c>
      <c r="F35" s="4">
        <f t="shared" si="0"/>
        <v>100</v>
      </c>
      <c r="G35" s="3">
        <v>300</v>
      </c>
      <c r="H35" s="4">
        <f t="shared" si="1"/>
        <v>100</v>
      </c>
      <c r="I35" s="3">
        <v>34</v>
      </c>
      <c r="J35" s="4">
        <f t="shared" si="2"/>
        <v>11.33</v>
      </c>
      <c r="K35" s="3">
        <v>300</v>
      </c>
      <c r="L35" s="4">
        <f t="shared" si="3"/>
        <v>100</v>
      </c>
      <c r="M35" s="3">
        <v>0</v>
      </c>
      <c r="N35" s="4">
        <f t="shared" si="4"/>
        <v>0</v>
      </c>
      <c r="O35" s="5">
        <f t="shared" si="5"/>
        <v>311.33</v>
      </c>
      <c r="W35" s="8">
        <f t="shared" si="9"/>
        <v>300</v>
      </c>
      <c r="X35" s="8">
        <f t="shared" si="10"/>
        <v>600</v>
      </c>
      <c r="Y35" s="8">
        <f t="shared" si="11"/>
        <v>634</v>
      </c>
      <c r="Z35" s="8">
        <f t="shared" si="12"/>
        <v>934</v>
      </c>
      <c r="AA35" s="8">
        <f t="shared" si="13"/>
        <v>934</v>
      </c>
      <c r="AB35" s="8">
        <f t="shared" si="14"/>
        <v>934</v>
      </c>
      <c r="AC35" s="8">
        <f t="shared" si="15"/>
        <v>934</v>
      </c>
    </row>
    <row r="36" ht="12">
      <c r="B36" s="1"/>
    </row>
    <row r="37" spans="2:18" ht="12">
      <c r="B37" s="1"/>
      <c r="C37" t="s">
        <v>31</v>
      </c>
      <c r="E37" s="1">
        <f>+COUNTIF(E4:E35,"=300")</f>
        <v>11</v>
      </c>
      <c r="G37" s="1">
        <f>+COUNTIF(G4:G35,"=300")</f>
        <v>26</v>
      </c>
      <c r="I37" s="1">
        <f>+COUNTIF(I4:I35,"=300")</f>
        <v>25</v>
      </c>
      <c r="K37" s="1">
        <f>+COUNTIF(K4:K35,"=300")</f>
        <v>16</v>
      </c>
      <c r="M37" s="1">
        <f>+COUNTIF(M4:M35,"=300")</f>
        <v>2</v>
      </c>
      <c r="P37" s="1">
        <f>+COUNTIF(P4:P35,"=360")</f>
        <v>0</v>
      </c>
      <c r="R37" s="1">
        <f>+COUNTIF(R4:R35,"=300")</f>
        <v>0</v>
      </c>
    </row>
    <row r="38" spans="2:18" ht="12">
      <c r="B38" s="1"/>
      <c r="C38" t="s">
        <v>32</v>
      </c>
      <c r="E38" s="1">
        <f>+COUNTIF(W4:W35,"=300")</f>
        <v>11</v>
      </c>
      <c r="G38" s="1">
        <f>+COUNTIF(X4:X35,"=600")</f>
        <v>9</v>
      </c>
      <c r="I38" s="1">
        <f>+COUNTIF(Y4:Y35,"=900")</f>
        <v>8</v>
      </c>
      <c r="K38" s="1">
        <f>+COUNTIF(Z4:Z35,"=1200")</f>
        <v>4</v>
      </c>
      <c r="M38" s="1">
        <f>+COUNTIF(AA4:AA35,"=1500")</f>
        <v>1</v>
      </c>
      <c r="P38" s="1">
        <f>+COUNTIF(AB4:AB35,"=1680")</f>
        <v>0</v>
      </c>
      <c r="R38" s="1">
        <f>+COUNTIF(AC4:AC35,"=2040")</f>
        <v>0</v>
      </c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</sheetData>
  <mergeCells count="2">
    <mergeCell ref="P1:Q1"/>
    <mergeCell ref="R1:S1"/>
  </mergeCells>
  <printOptions gridLines="1"/>
  <pageMargins left="0.6299212598425197" right="0.6299212598425197" top="0.9055118110236221" bottom="0.35433070866141736" header="0.5118110236220472" footer="0.2362204724409449"/>
  <pageSetup horizontalDpi="300" verticalDpi="300" orientation="landscape" paperSize="9" scale="105" r:id="rId1"/>
  <headerFooter alignWithMargins="0">
    <oddHeader xml:space="preserve">&amp;LOfficial results
Individual&amp;C4&amp;Xth&amp;X  MIKULAS CUP F1E
LIPTOVSKI MIKULAS 2003&amp;R09.05.2003.
FAI Jury:
. . . . . . . . . . 
. . . . . . . . . . 
. . . . . . . . . 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C10" sqref="C10"/>
    </sheetView>
  </sheetViews>
  <sheetFormatPr defaultColWidth="9.00390625" defaultRowHeight="12"/>
  <cols>
    <col min="1" max="1" width="5.875" style="0" customWidth="1"/>
    <col min="2" max="2" width="25.00390625" style="0" customWidth="1"/>
    <col min="3" max="3" width="7.75390625" style="0" customWidth="1"/>
    <col min="4" max="4" width="20.875" style="0" customWidth="1"/>
    <col min="5" max="5" width="6.625" style="0" customWidth="1"/>
    <col min="6" max="15" width="6.75390625" style="1" hidden="1" customWidth="1"/>
    <col min="16" max="17" width="8.625" style="1" customWidth="1"/>
    <col min="18" max="21" width="6.75390625" style="1" hidden="1" customWidth="1"/>
    <col min="22" max="22" width="0" style="1" hidden="1" customWidth="1"/>
    <col min="23" max="23" width="10.875" style="1" customWidth="1"/>
    <col min="24" max="24" width="15.375" style="1" customWidth="1"/>
  </cols>
  <sheetData>
    <row r="1" spans="1:22" ht="12">
      <c r="A1" t="s">
        <v>0</v>
      </c>
      <c r="B1" t="s">
        <v>30</v>
      </c>
      <c r="C1" t="s">
        <v>1</v>
      </c>
      <c r="D1" t="s">
        <v>2</v>
      </c>
      <c r="E1" t="s">
        <v>3</v>
      </c>
      <c r="F1" s="2" t="s">
        <v>4</v>
      </c>
      <c r="G1" s="2"/>
      <c r="H1" s="2" t="s">
        <v>5</v>
      </c>
      <c r="I1" s="2"/>
      <c r="J1" s="2" t="s">
        <v>6</v>
      </c>
      <c r="K1" s="2"/>
      <c r="L1" s="2" t="s">
        <v>7</v>
      </c>
      <c r="M1" s="2"/>
      <c r="N1" s="2" t="s">
        <v>8</v>
      </c>
      <c r="O1" s="2"/>
      <c r="P1" s="1" t="s">
        <v>9</v>
      </c>
      <c r="Q1" s="1" t="s">
        <v>24</v>
      </c>
      <c r="R1" s="1" t="s">
        <v>10</v>
      </c>
      <c r="T1" s="12" t="s">
        <v>29</v>
      </c>
      <c r="U1" s="12"/>
      <c r="V1" s="1" t="s">
        <v>9</v>
      </c>
    </row>
    <row r="2" spans="6:20" ht="12">
      <c r="F2" s="1">
        <v>180</v>
      </c>
      <c r="H2" s="1">
        <v>240</v>
      </c>
      <c r="J2" s="1">
        <v>300</v>
      </c>
      <c r="L2" s="1">
        <v>300</v>
      </c>
      <c r="N2" s="1">
        <v>300</v>
      </c>
      <c r="R2" s="1">
        <v>360</v>
      </c>
      <c r="T2" s="1">
        <v>360</v>
      </c>
    </row>
    <row r="3" spans="6:21" ht="12">
      <c r="F3" s="1" t="s">
        <v>11</v>
      </c>
      <c r="G3" s="1" t="s">
        <v>12</v>
      </c>
      <c r="H3" s="1" t="s">
        <v>11</v>
      </c>
      <c r="I3" s="1" t="s">
        <v>12</v>
      </c>
      <c r="J3" s="1" t="s">
        <v>11</v>
      </c>
      <c r="K3" s="1" t="s">
        <v>12</v>
      </c>
      <c r="L3" s="1" t="s">
        <v>11</v>
      </c>
      <c r="M3" s="1" t="s">
        <v>12</v>
      </c>
      <c r="N3" s="1" t="s">
        <v>11</v>
      </c>
      <c r="O3" s="1" t="s">
        <v>12</v>
      </c>
      <c r="R3" s="1" t="s">
        <v>11</v>
      </c>
      <c r="S3" s="1" t="s">
        <v>12</v>
      </c>
      <c r="T3" s="1" t="s">
        <v>11</v>
      </c>
      <c r="U3" s="1" t="s">
        <v>12</v>
      </c>
    </row>
    <row r="4" spans="1:24" ht="13.5">
      <c r="A4" s="1">
        <v>1</v>
      </c>
      <c r="B4" s="11" t="s">
        <v>56</v>
      </c>
      <c r="C4" s="1">
        <v>11</v>
      </c>
      <c r="D4" t="s">
        <v>49</v>
      </c>
      <c r="E4" t="s">
        <v>13</v>
      </c>
      <c r="F4" s="3">
        <v>300</v>
      </c>
      <c r="G4" s="4">
        <f aca="true" t="shared" si="0" ref="G4:G27">+ROUND(F4/F$2*100,2)</f>
        <v>166.67</v>
      </c>
      <c r="H4" s="3">
        <v>300</v>
      </c>
      <c r="I4" s="4">
        <f aca="true" t="shared" si="1" ref="I4:I27">+ROUND(H4/H$2*100,2)</f>
        <v>125</v>
      </c>
      <c r="J4" s="3">
        <v>300</v>
      </c>
      <c r="K4" s="4">
        <f aca="true" t="shared" si="2" ref="K4:K27">+ROUND(J4/J$2*100,2)</f>
        <v>100</v>
      </c>
      <c r="L4" s="3">
        <v>300</v>
      </c>
      <c r="M4" s="4">
        <f aca="true" t="shared" si="3" ref="M4:M27">+ROUND(L4/L$2*100,2)</f>
        <v>100</v>
      </c>
      <c r="N4" s="3">
        <v>250</v>
      </c>
      <c r="O4" s="4">
        <f aca="true" t="shared" si="4" ref="O4:O27">+ROUND(N4/N$2*100,2)</f>
        <v>83.33</v>
      </c>
      <c r="P4" s="5">
        <f aca="true" t="shared" si="5" ref="P4:P27">+O4+M4+K4+I4+G4</f>
        <v>575</v>
      </c>
      <c r="Q4" s="5">
        <v>1166.67</v>
      </c>
      <c r="R4" s="3"/>
      <c r="S4" s="4"/>
      <c r="T4" s="3"/>
      <c r="U4" s="4"/>
      <c r="V4" s="7"/>
      <c r="X4" s="6"/>
    </row>
    <row r="5" spans="1:24" ht="13.5">
      <c r="A5" s="1"/>
      <c r="B5" s="11"/>
      <c r="C5" s="1">
        <v>12</v>
      </c>
      <c r="D5" t="s">
        <v>46</v>
      </c>
      <c r="E5" t="s">
        <v>13</v>
      </c>
      <c r="F5" s="3">
        <v>300</v>
      </c>
      <c r="G5" s="4">
        <f t="shared" si="0"/>
        <v>166.67</v>
      </c>
      <c r="H5" s="3">
        <v>300</v>
      </c>
      <c r="I5" s="4">
        <f t="shared" si="1"/>
        <v>125</v>
      </c>
      <c r="J5" s="3">
        <v>300</v>
      </c>
      <c r="K5" s="4">
        <f t="shared" si="2"/>
        <v>100</v>
      </c>
      <c r="L5" s="3">
        <v>300</v>
      </c>
      <c r="M5" s="4">
        <f t="shared" si="3"/>
        <v>100</v>
      </c>
      <c r="N5" s="3">
        <v>300</v>
      </c>
      <c r="O5" s="4">
        <f t="shared" si="4"/>
        <v>100</v>
      </c>
      <c r="P5" s="5">
        <f t="shared" si="5"/>
        <v>591.67</v>
      </c>
      <c r="Q5" s="5"/>
      <c r="R5" s="3"/>
      <c r="S5" s="4"/>
      <c r="T5" s="3"/>
      <c r="U5" s="4"/>
      <c r="V5" s="7"/>
      <c r="X5" s="6"/>
    </row>
    <row r="6" spans="1:24" ht="13.5">
      <c r="A6" s="1">
        <v>2</v>
      </c>
      <c r="B6" s="11" t="s">
        <v>57</v>
      </c>
      <c r="C6" s="1">
        <v>15</v>
      </c>
      <c r="D6" t="s">
        <v>47</v>
      </c>
      <c r="E6" t="s">
        <v>13</v>
      </c>
      <c r="F6" s="3">
        <v>298</v>
      </c>
      <c r="G6" s="4">
        <f t="shared" si="0"/>
        <v>165.56</v>
      </c>
      <c r="H6" s="3">
        <v>300</v>
      </c>
      <c r="I6" s="4">
        <f t="shared" si="1"/>
        <v>125</v>
      </c>
      <c r="J6" s="3">
        <v>300</v>
      </c>
      <c r="K6" s="4">
        <f t="shared" si="2"/>
        <v>100</v>
      </c>
      <c r="L6" s="3">
        <v>300</v>
      </c>
      <c r="M6" s="4">
        <f t="shared" si="3"/>
        <v>100</v>
      </c>
      <c r="N6" s="3">
        <v>290</v>
      </c>
      <c r="O6" s="4">
        <f t="shared" si="4"/>
        <v>96.67</v>
      </c>
      <c r="P6" s="5">
        <f t="shared" si="5"/>
        <v>587.23</v>
      </c>
      <c r="Q6" s="5">
        <v>1106.89</v>
      </c>
      <c r="R6" s="3"/>
      <c r="S6" s="4"/>
      <c r="T6" s="3"/>
      <c r="U6" s="4"/>
      <c r="V6" s="7"/>
      <c r="X6" s="6"/>
    </row>
    <row r="7" spans="1:24" ht="13.5">
      <c r="A7" s="1"/>
      <c r="B7" s="11"/>
      <c r="C7" s="1">
        <v>16</v>
      </c>
      <c r="D7" t="s">
        <v>51</v>
      </c>
      <c r="E7" t="s">
        <v>13</v>
      </c>
      <c r="F7" s="3">
        <v>240</v>
      </c>
      <c r="G7" s="4">
        <f t="shared" si="0"/>
        <v>133.33</v>
      </c>
      <c r="H7" s="3">
        <v>300</v>
      </c>
      <c r="I7" s="4">
        <f t="shared" si="1"/>
        <v>125</v>
      </c>
      <c r="J7" s="3">
        <v>300</v>
      </c>
      <c r="K7" s="4">
        <f t="shared" si="2"/>
        <v>100</v>
      </c>
      <c r="L7" s="3">
        <v>300</v>
      </c>
      <c r="M7" s="4">
        <f t="shared" si="3"/>
        <v>100</v>
      </c>
      <c r="N7" s="3">
        <v>184</v>
      </c>
      <c r="O7" s="4">
        <f t="shared" si="4"/>
        <v>61.33</v>
      </c>
      <c r="P7" s="5">
        <f t="shared" si="5"/>
        <v>519.66</v>
      </c>
      <c r="Q7" s="5"/>
      <c r="R7" s="3"/>
      <c r="S7" s="4"/>
      <c r="T7" s="3"/>
      <c r="U7" s="4"/>
      <c r="V7" s="7"/>
      <c r="X7" s="6"/>
    </row>
    <row r="8" spans="1:24" ht="13.5">
      <c r="A8" s="1">
        <v>3</v>
      </c>
      <c r="B8" s="11" t="s">
        <v>58</v>
      </c>
      <c r="C8" s="1">
        <v>9</v>
      </c>
      <c r="D8" t="s">
        <v>50</v>
      </c>
      <c r="E8" t="s">
        <v>20</v>
      </c>
      <c r="F8" s="3">
        <v>300</v>
      </c>
      <c r="G8" s="4">
        <f t="shared" si="0"/>
        <v>166.67</v>
      </c>
      <c r="H8" s="3">
        <v>300</v>
      </c>
      <c r="I8" s="4">
        <f t="shared" si="1"/>
        <v>125</v>
      </c>
      <c r="J8" s="3">
        <v>300</v>
      </c>
      <c r="K8" s="4">
        <f t="shared" si="2"/>
        <v>100</v>
      </c>
      <c r="L8" s="3">
        <v>226</v>
      </c>
      <c r="M8" s="4">
        <f t="shared" si="3"/>
        <v>75.33</v>
      </c>
      <c r="N8" s="3">
        <v>300</v>
      </c>
      <c r="O8" s="4">
        <f t="shared" si="4"/>
        <v>100</v>
      </c>
      <c r="P8" s="5">
        <f t="shared" si="5"/>
        <v>567</v>
      </c>
      <c r="Q8" s="5">
        <v>1095.75</v>
      </c>
      <c r="R8" s="3"/>
      <c r="S8" s="4"/>
      <c r="V8" s="7"/>
      <c r="X8" s="6"/>
    </row>
    <row r="9" spans="1:24" ht="13.5">
      <c r="A9" s="1"/>
      <c r="B9" s="11"/>
      <c r="C9" s="1">
        <v>10</v>
      </c>
      <c r="D9" t="s">
        <v>27</v>
      </c>
      <c r="E9" t="s">
        <v>20</v>
      </c>
      <c r="F9" s="3">
        <v>300</v>
      </c>
      <c r="G9" s="4">
        <f t="shared" si="0"/>
        <v>166.67</v>
      </c>
      <c r="H9" s="3">
        <v>285</v>
      </c>
      <c r="I9" s="4">
        <f t="shared" si="1"/>
        <v>118.75</v>
      </c>
      <c r="J9" s="3">
        <v>152</v>
      </c>
      <c r="K9" s="4">
        <f t="shared" si="2"/>
        <v>50.67</v>
      </c>
      <c r="L9" s="3">
        <v>280</v>
      </c>
      <c r="M9" s="4">
        <f t="shared" si="3"/>
        <v>93.33</v>
      </c>
      <c r="N9" s="3">
        <v>298</v>
      </c>
      <c r="O9" s="4">
        <f t="shared" si="4"/>
        <v>99.33</v>
      </c>
      <c r="P9" s="5">
        <f t="shared" si="5"/>
        <v>528.75</v>
      </c>
      <c r="Q9" s="5"/>
      <c r="R9" s="3"/>
      <c r="S9" s="4"/>
      <c r="T9" s="3"/>
      <c r="U9" s="4"/>
      <c r="V9" s="7"/>
      <c r="X9" s="6"/>
    </row>
    <row r="10" spans="1:22" ht="13.5">
      <c r="A10" s="1">
        <v>4</v>
      </c>
      <c r="B10" s="11" t="s">
        <v>59</v>
      </c>
      <c r="C10" s="1">
        <v>1</v>
      </c>
      <c r="D10" t="s">
        <v>15</v>
      </c>
      <c r="E10" t="s">
        <v>16</v>
      </c>
      <c r="F10" s="3">
        <v>284</v>
      </c>
      <c r="G10" s="4">
        <f t="shared" si="0"/>
        <v>157.78</v>
      </c>
      <c r="H10" s="3">
        <v>300</v>
      </c>
      <c r="I10" s="4">
        <f t="shared" si="1"/>
        <v>125</v>
      </c>
      <c r="J10" s="3">
        <v>300</v>
      </c>
      <c r="K10" s="4">
        <f t="shared" si="2"/>
        <v>100</v>
      </c>
      <c r="L10" s="3">
        <v>300</v>
      </c>
      <c r="M10" s="4">
        <f t="shared" si="3"/>
        <v>100</v>
      </c>
      <c r="N10" s="3">
        <v>266</v>
      </c>
      <c r="O10" s="4">
        <f t="shared" si="4"/>
        <v>88.67</v>
      </c>
      <c r="P10" s="5">
        <f t="shared" si="5"/>
        <v>571.45</v>
      </c>
      <c r="Q10" s="5">
        <v>1089.79</v>
      </c>
      <c r="R10" s="3"/>
      <c r="S10" s="4"/>
      <c r="T10" s="3"/>
      <c r="U10" s="4"/>
      <c r="V10" s="7"/>
    </row>
    <row r="11" spans="1:17" ht="13.5">
      <c r="A11" s="1"/>
      <c r="B11" s="11"/>
      <c r="C11" s="1">
        <v>6</v>
      </c>
      <c r="D11" t="s">
        <v>45</v>
      </c>
      <c r="E11" t="s">
        <v>16</v>
      </c>
      <c r="F11" s="3">
        <v>300</v>
      </c>
      <c r="G11" s="4">
        <f t="shared" si="0"/>
        <v>166.67</v>
      </c>
      <c r="H11" s="3">
        <v>300</v>
      </c>
      <c r="I11" s="4">
        <f t="shared" si="1"/>
        <v>125</v>
      </c>
      <c r="J11" s="3">
        <v>300</v>
      </c>
      <c r="K11" s="4">
        <f t="shared" si="2"/>
        <v>100</v>
      </c>
      <c r="L11" s="3">
        <v>300</v>
      </c>
      <c r="M11" s="4">
        <f t="shared" si="3"/>
        <v>100</v>
      </c>
      <c r="N11" s="3">
        <v>80</v>
      </c>
      <c r="O11" s="4">
        <f t="shared" si="4"/>
        <v>26.67</v>
      </c>
      <c r="P11" s="5">
        <f t="shared" si="5"/>
        <v>518.34</v>
      </c>
      <c r="Q11" s="5"/>
    </row>
    <row r="12" spans="1:22" ht="13.5">
      <c r="A12" s="1">
        <v>5</v>
      </c>
      <c r="B12" s="11">
        <v>1</v>
      </c>
      <c r="C12" s="1">
        <v>7</v>
      </c>
      <c r="D12" t="s">
        <v>53</v>
      </c>
      <c r="E12" t="s">
        <v>19</v>
      </c>
      <c r="F12" s="3">
        <v>300</v>
      </c>
      <c r="G12" s="4">
        <f t="shared" si="0"/>
        <v>166.67</v>
      </c>
      <c r="H12" s="3">
        <v>291</v>
      </c>
      <c r="I12" s="4">
        <f t="shared" si="1"/>
        <v>121.25</v>
      </c>
      <c r="J12" s="3">
        <v>300</v>
      </c>
      <c r="K12" s="4">
        <f t="shared" si="2"/>
        <v>100</v>
      </c>
      <c r="L12" s="3">
        <v>300</v>
      </c>
      <c r="M12" s="4">
        <f t="shared" si="3"/>
        <v>100</v>
      </c>
      <c r="N12" s="3">
        <v>118</v>
      </c>
      <c r="O12" s="4">
        <f t="shared" si="4"/>
        <v>39.33</v>
      </c>
      <c r="P12" s="5">
        <f t="shared" si="5"/>
        <v>527.25</v>
      </c>
      <c r="Q12" s="5">
        <v>1059.09</v>
      </c>
      <c r="R12" s="3"/>
      <c r="S12" s="4"/>
      <c r="V12" s="7"/>
    </row>
    <row r="13" spans="1:17" ht="13.5">
      <c r="A13" s="1"/>
      <c r="B13" s="11"/>
      <c r="C13" s="1">
        <v>8</v>
      </c>
      <c r="D13" t="s">
        <v>34</v>
      </c>
      <c r="E13" t="s">
        <v>19</v>
      </c>
      <c r="F13" s="3">
        <v>273</v>
      </c>
      <c r="G13" s="4">
        <f t="shared" si="0"/>
        <v>151.67</v>
      </c>
      <c r="H13" s="3">
        <v>294</v>
      </c>
      <c r="I13" s="4">
        <f t="shared" si="1"/>
        <v>122.5</v>
      </c>
      <c r="J13" s="3">
        <v>300</v>
      </c>
      <c r="K13" s="4">
        <f t="shared" si="2"/>
        <v>100</v>
      </c>
      <c r="L13" s="3">
        <v>300</v>
      </c>
      <c r="M13" s="4">
        <f t="shared" si="3"/>
        <v>100</v>
      </c>
      <c r="N13" s="3">
        <v>173</v>
      </c>
      <c r="O13" s="4">
        <f t="shared" si="4"/>
        <v>57.67</v>
      </c>
      <c r="P13" s="5">
        <f t="shared" si="5"/>
        <v>531.84</v>
      </c>
      <c r="Q13" s="5"/>
    </row>
    <row r="14" spans="1:22" ht="13.5">
      <c r="A14" s="1">
        <v>6</v>
      </c>
      <c r="B14" s="11">
        <v>9</v>
      </c>
      <c r="C14" s="1">
        <v>30</v>
      </c>
      <c r="D14" t="s">
        <v>17</v>
      </c>
      <c r="E14" t="s">
        <v>18</v>
      </c>
      <c r="F14" s="3">
        <v>300</v>
      </c>
      <c r="G14" s="4">
        <f t="shared" si="0"/>
        <v>166.67</v>
      </c>
      <c r="H14" s="3">
        <v>300</v>
      </c>
      <c r="I14" s="4">
        <f t="shared" si="1"/>
        <v>125</v>
      </c>
      <c r="J14" s="3">
        <v>300</v>
      </c>
      <c r="K14" s="4">
        <f t="shared" si="2"/>
        <v>100</v>
      </c>
      <c r="L14" s="3">
        <v>218</v>
      </c>
      <c r="M14" s="4">
        <f t="shared" si="3"/>
        <v>72.67</v>
      </c>
      <c r="N14" s="3">
        <v>235</v>
      </c>
      <c r="O14" s="4">
        <f t="shared" si="4"/>
        <v>78.33</v>
      </c>
      <c r="P14" s="5">
        <f t="shared" si="5"/>
        <v>542.67</v>
      </c>
      <c r="Q14" s="5">
        <v>1033.78</v>
      </c>
      <c r="R14" s="3"/>
      <c r="S14" s="4"/>
      <c r="T14" s="3"/>
      <c r="U14" s="4"/>
      <c r="V14" s="7"/>
    </row>
    <row r="15" spans="1:17" ht="13.5">
      <c r="A15" s="1"/>
      <c r="B15" s="11"/>
      <c r="C15" s="1">
        <v>31</v>
      </c>
      <c r="D15" t="s">
        <v>21</v>
      </c>
      <c r="E15" t="s">
        <v>18</v>
      </c>
      <c r="F15" s="3">
        <v>299</v>
      </c>
      <c r="G15" s="4">
        <f t="shared" si="0"/>
        <v>166.11</v>
      </c>
      <c r="H15" s="3">
        <v>300</v>
      </c>
      <c r="I15" s="4">
        <f t="shared" si="1"/>
        <v>125</v>
      </c>
      <c r="J15" s="3">
        <v>163</v>
      </c>
      <c r="K15" s="4">
        <f t="shared" si="2"/>
        <v>54.33</v>
      </c>
      <c r="L15" s="3">
        <v>300</v>
      </c>
      <c r="M15" s="4">
        <f t="shared" si="3"/>
        <v>100</v>
      </c>
      <c r="N15" s="3">
        <v>137</v>
      </c>
      <c r="O15" s="4">
        <f t="shared" si="4"/>
        <v>45.67</v>
      </c>
      <c r="P15" s="5">
        <f t="shared" si="5"/>
        <v>491.11</v>
      </c>
      <c r="Q15" s="5"/>
    </row>
    <row r="16" spans="1:22" ht="13.5">
      <c r="A16" s="1">
        <v>7</v>
      </c>
      <c r="B16" s="11" t="s">
        <v>14</v>
      </c>
      <c r="C16" s="1">
        <v>20</v>
      </c>
      <c r="D16" t="s">
        <v>22</v>
      </c>
      <c r="E16" t="s">
        <v>14</v>
      </c>
      <c r="F16" s="3">
        <v>245</v>
      </c>
      <c r="G16" s="4">
        <f t="shared" si="0"/>
        <v>136.11</v>
      </c>
      <c r="H16" s="3">
        <v>300</v>
      </c>
      <c r="I16" s="4">
        <f t="shared" si="1"/>
        <v>125</v>
      </c>
      <c r="J16" s="3">
        <v>300</v>
      </c>
      <c r="K16" s="4">
        <f t="shared" si="2"/>
        <v>100</v>
      </c>
      <c r="L16" s="3">
        <v>300</v>
      </c>
      <c r="M16" s="4">
        <f t="shared" si="3"/>
        <v>100</v>
      </c>
      <c r="N16" s="3">
        <v>196</v>
      </c>
      <c r="O16" s="4">
        <f t="shared" si="4"/>
        <v>65.33</v>
      </c>
      <c r="P16" s="5">
        <f t="shared" si="5"/>
        <v>526.44</v>
      </c>
      <c r="Q16" s="5">
        <v>983.88</v>
      </c>
      <c r="R16" s="3"/>
      <c r="S16" s="4"/>
      <c r="V16" s="7"/>
    </row>
    <row r="17" spans="1:17" ht="13.5">
      <c r="A17" s="1"/>
      <c r="B17" s="11"/>
      <c r="C17" s="1">
        <v>23</v>
      </c>
      <c r="D17" t="s">
        <v>39</v>
      </c>
      <c r="E17" t="s">
        <v>14</v>
      </c>
      <c r="F17" s="3">
        <v>242</v>
      </c>
      <c r="G17" s="4">
        <f t="shared" si="0"/>
        <v>134.44</v>
      </c>
      <c r="H17" s="3">
        <v>300</v>
      </c>
      <c r="I17" s="4">
        <f t="shared" si="1"/>
        <v>125</v>
      </c>
      <c r="J17" s="3">
        <v>184</v>
      </c>
      <c r="K17" s="4">
        <f t="shared" si="2"/>
        <v>61.33</v>
      </c>
      <c r="L17" s="3">
        <v>251</v>
      </c>
      <c r="M17" s="4">
        <f t="shared" si="3"/>
        <v>83.67</v>
      </c>
      <c r="N17" s="3">
        <v>159</v>
      </c>
      <c r="O17" s="4">
        <f t="shared" si="4"/>
        <v>53</v>
      </c>
      <c r="P17" s="5">
        <f t="shared" si="5"/>
        <v>457.44</v>
      </c>
      <c r="Q17" s="5"/>
    </row>
    <row r="18" spans="1:17" ht="13.5">
      <c r="A18" s="1">
        <v>8</v>
      </c>
      <c r="B18" s="11" t="s">
        <v>60</v>
      </c>
      <c r="C18" s="1">
        <v>18</v>
      </c>
      <c r="D18" t="s">
        <v>36</v>
      </c>
      <c r="E18" t="s">
        <v>14</v>
      </c>
      <c r="F18" s="3">
        <v>260</v>
      </c>
      <c r="G18" s="4">
        <f t="shared" si="0"/>
        <v>144.44</v>
      </c>
      <c r="H18" s="3">
        <v>300</v>
      </c>
      <c r="I18" s="4">
        <f t="shared" si="1"/>
        <v>125</v>
      </c>
      <c r="J18" s="3">
        <v>300</v>
      </c>
      <c r="K18" s="4">
        <f t="shared" si="2"/>
        <v>100</v>
      </c>
      <c r="L18" s="3">
        <v>129</v>
      </c>
      <c r="M18" s="4">
        <f t="shared" si="3"/>
        <v>43</v>
      </c>
      <c r="N18" s="3">
        <v>145</v>
      </c>
      <c r="O18" s="4">
        <f t="shared" si="4"/>
        <v>48.33</v>
      </c>
      <c r="P18" s="5">
        <f t="shared" si="5"/>
        <v>460.77</v>
      </c>
      <c r="Q18" s="5">
        <v>911.89</v>
      </c>
    </row>
    <row r="19" spans="1:17" ht="13.5">
      <c r="A19" s="1"/>
      <c r="B19" s="11"/>
      <c r="C19" s="1">
        <v>21</v>
      </c>
      <c r="D19" t="s">
        <v>37</v>
      </c>
      <c r="E19" t="s">
        <v>14</v>
      </c>
      <c r="F19" s="3">
        <v>248</v>
      </c>
      <c r="G19" s="4">
        <f t="shared" si="0"/>
        <v>137.78</v>
      </c>
      <c r="H19" s="3">
        <v>300</v>
      </c>
      <c r="I19" s="4">
        <f t="shared" si="1"/>
        <v>125</v>
      </c>
      <c r="J19" s="3">
        <v>300</v>
      </c>
      <c r="K19" s="4">
        <f t="shared" si="2"/>
        <v>100</v>
      </c>
      <c r="L19" s="3">
        <v>68</v>
      </c>
      <c r="M19" s="4">
        <f t="shared" si="3"/>
        <v>22.67</v>
      </c>
      <c r="N19" s="3">
        <v>197</v>
      </c>
      <c r="O19" s="4">
        <f t="shared" si="4"/>
        <v>65.67</v>
      </c>
      <c r="P19" s="5">
        <f t="shared" si="5"/>
        <v>451.12</v>
      </c>
      <c r="Q19" s="5"/>
    </row>
    <row r="20" spans="1:17" ht="13.5">
      <c r="A20" s="1">
        <v>9</v>
      </c>
      <c r="B20" s="11" t="s">
        <v>61</v>
      </c>
      <c r="C20" s="1">
        <v>24</v>
      </c>
      <c r="D20" t="s">
        <v>28</v>
      </c>
      <c r="E20" t="s">
        <v>19</v>
      </c>
      <c r="F20" s="3">
        <v>254</v>
      </c>
      <c r="G20" s="4">
        <f t="shared" si="0"/>
        <v>141.11</v>
      </c>
      <c r="H20" s="3">
        <v>300</v>
      </c>
      <c r="I20" s="4">
        <f t="shared" si="1"/>
        <v>125</v>
      </c>
      <c r="J20" s="3">
        <v>300</v>
      </c>
      <c r="K20" s="4">
        <f t="shared" si="2"/>
        <v>100</v>
      </c>
      <c r="L20" s="3">
        <v>154</v>
      </c>
      <c r="M20" s="4">
        <f t="shared" si="3"/>
        <v>51.33</v>
      </c>
      <c r="N20" s="3">
        <v>158</v>
      </c>
      <c r="O20" s="4">
        <f t="shared" si="4"/>
        <v>52.67</v>
      </c>
      <c r="P20" s="5">
        <f t="shared" si="5"/>
        <v>470.11</v>
      </c>
      <c r="Q20" s="5">
        <v>901.45</v>
      </c>
    </row>
    <row r="21" spans="1:20" ht="13.5">
      <c r="A21" s="1"/>
      <c r="B21" s="11"/>
      <c r="C21" s="1">
        <v>25</v>
      </c>
      <c r="D21" t="s">
        <v>40</v>
      </c>
      <c r="E21" t="s">
        <v>19</v>
      </c>
      <c r="F21" s="3">
        <v>192</v>
      </c>
      <c r="G21" s="4">
        <f t="shared" si="0"/>
        <v>106.67</v>
      </c>
      <c r="H21" s="3">
        <v>300</v>
      </c>
      <c r="I21" s="4">
        <f t="shared" si="1"/>
        <v>125</v>
      </c>
      <c r="J21" s="3">
        <v>300</v>
      </c>
      <c r="K21" s="4">
        <f t="shared" si="2"/>
        <v>100</v>
      </c>
      <c r="L21" s="3">
        <v>156</v>
      </c>
      <c r="M21" s="4">
        <f t="shared" si="3"/>
        <v>52</v>
      </c>
      <c r="N21" s="3">
        <v>143</v>
      </c>
      <c r="O21" s="4">
        <f t="shared" si="4"/>
        <v>47.67</v>
      </c>
      <c r="P21" s="5">
        <f t="shared" si="5"/>
        <v>431.34000000000003</v>
      </c>
      <c r="Q21" s="5"/>
      <c r="R21" s="3"/>
      <c r="S21" s="3"/>
      <c r="T21" s="3"/>
    </row>
    <row r="22" spans="1:17" ht="13.5">
      <c r="A22" s="1">
        <v>10</v>
      </c>
      <c r="B22" s="11" t="s">
        <v>62</v>
      </c>
      <c r="C22" s="1">
        <v>28</v>
      </c>
      <c r="D22" t="s">
        <v>41</v>
      </c>
      <c r="E22" t="s">
        <v>13</v>
      </c>
      <c r="F22" s="3">
        <v>300</v>
      </c>
      <c r="G22" s="4">
        <f t="shared" si="0"/>
        <v>166.67</v>
      </c>
      <c r="H22" s="3">
        <v>300</v>
      </c>
      <c r="I22" s="4">
        <f t="shared" si="1"/>
        <v>125</v>
      </c>
      <c r="J22" s="3">
        <v>300</v>
      </c>
      <c r="K22" s="4">
        <f t="shared" si="2"/>
        <v>100</v>
      </c>
      <c r="L22" s="3">
        <v>157</v>
      </c>
      <c r="M22" s="4">
        <f t="shared" si="3"/>
        <v>52.33</v>
      </c>
      <c r="N22" s="3">
        <v>129</v>
      </c>
      <c r="O22" s="4">
        <f t="shared" si="4"/>
        <v>43</v>
      </c>
      <c r="P22" s="5">
        <f t="shared" si="5"/>
        <v>487</v>
      </c>
      <c r="Q22" s="5">
        <v>890</v>
      </c>
    </row>
    <row r="23" spans="1:17" ht="13.5">
      <c r="A23" s="1"/>
      <c r="B23" s="11"/>
      <c r="C23" s="1">
        <v>29</v>
      </c>
      <c r="D23" t="s">
        <v>55</v>
      </c>
      <c r="E23" t="s">
        <v>13</v>
      </c>
      <c r="F23" s="3">
        <v>300</v>
      </c>
      <c r="G23" s="4">
        <f t="shared" si="0"/>
        <v>166.67</v>
      </c>
      <c r="H23" s="3">
        <v>300</v>
      </c>
      <c r="I23" s="4">
        <f t="shared" si="1"/>
        <v>125</v>
      </c>
      <c r="J23" s="3">
        <v>34</v>
      </c>
      <c r="K23" s="4">
        <f t="shared" si="2"/>
        <v>11.33</v>
      </c>
      <c r="L23" s="3">
        <v>300</v>
      </c>
      <c r="M23" s="4">
        <f t="shared" si="3"/>
        <v>100</v>
      </c>
      <c r="N23" s="3">
        <v>0</v>
      </c>
      <c r="O23" s="4">
        <f t="shared" si="4"/>
        <v>0</v>
      </c>
      <c r="P23" s="5">
        <f t="shared" si="5"/>
        <v>403</v>
      </c>
      <c r="Q23" s="5"/>
    </row>
    <row r="24" spans="1:17" ht="13.5">
      <c r="A24" s="1">
        <v>11</v>
      </c>
      <c r="B24" s="11" t="s">
        <v>63</v>
      </c>
      <c r="C24" s="1">
        <v>2</v>
      </c>
      <c r="D24" t="s">
        <v>26</v>
      </c>
      <c r="E24" t="s">
        <v>16</v>
      </c>
      <c r="F24" s="3">
        <v>201</v>
      </c>
      <c r="G24" s="4">
        <f t="shared" si="0"/>
        <v>111.67</v>
      </c>
      <c r="H24" s="3">
        <v>300</v>
      </c>
      <c r="I24" s="4">
        <f t="shared" si="1"/>
        <v>125</v>
      </c>
      <c r="J24" s="3">
        <v>300</v>
      </c>
      <c r="K24" s="4">
        <f t="shared" si="2"/>
        <v>100</v>
      </c>
      <c r="L24" s="3">
        <v>229</v>
      </c>
      <c r="M24" s="4">
        <f t="shared" si="3"/>
        <v>76.33</v>
      </c>
      <c r="N24" s="3">
        <v>72</v>
      </c>
      <c r="O24" s="4">
        <f t="shared" si="4"/>
        <v>24</v>
      </c>
      <c r="P24" s="5">
        <f t="shared" si="5"/>
        <v>437</v>
      </c>
      <c r="Q24" s="5">
        <v>870.33</v>
      </c>
    </row>
    <row r="25" spans="1:17" ht="13.5">
      <c r="A25" s="1"/>
      <c r="B25" s="11"/>
      <c r="C25" s="1">
        <v>3</v>
      </c>
      <c r="D25" t="s">
        <v>25</v>
      </c>
      <c r="E25" t="s">
        <v>16</v>
      </c>
      <c r="F25" s="3">
        <v>300</v>
      </c>
      <c r="G25" s="4">
        <f t="shared" si="0"/>
        <v>166.67</v>
      </c>
      <c r="H25" s="3">
        <v>300</v>
      </c>
      <c r="I25" s="4">
        <f t="shared" si="1"/>
        <v>125</v>
      </c>
      <c r="J25" s="3">
        <v>300</v>
      </c>
      <c r="K25" s="4">
        <f t="shared" si="2"/>
        <v>100</v>
      </c>
      <c r="L25" s="3">
        <v>85</v>
      </c>
      <c r="M25" s="4">
        <f t="shared" si="3"/>
        <v>28.33</v>
      </c>
      <c r="N25" s="3">
        <v>40</v>
      </c>
      <c r="O25" s="4">
        <f t="shared" si="4"/>
        <v>13.33</v>
      </c>
      <c r="P25" s="5">
        <f t="shared" si="5"/>
        <v>433.3299999999999</v>
      </c>
      <c r="Q25" s="5"/>
    </row>
    <row r="26" spans="1:17" ht="13.5">
      <c r="A26" s="1">
        <v>12</v>
      </c>
      <c r="B26" s="11" t="s">
        <v>64</v>
      </c>
      <c r="C26" s="1">
        <v>4</v>
      </c>
      <c r="D26" t="s">
        <v>33</v>
      </c>
      <c r="E26" t="s">
        <v>16</v>
      </c>
      <c r="F26" s="3">
        <v>221</v>
      </c>
      <c r="G26" s="4">
        <f t="shared" si="0"/>
        <v>122.78</v>
      </c>
      <c r="H26" s="3">
        <v>38</v>
      </c>
      <c r="I26" s="4">
        <f t="shared" si="1"/>
        <v>15.83</v>
      </c>
      <c r="J26" s="3">
        <v>300</v>
      </c>
      <c r="K26" s="4">
        <f t="shared" si="2"/>
        <v>100</v>
      </c>
      <c r="L26" s="3">
        <v>300</v>
      </c>
      <c r="M26" s="4">
        <f t="shared" si="3"/>
        <v>100</v>
      </c>
      <c r="N26" s="3">
        <v>111</v>
      </c>
      <c r="O26" s="4">
        <f t="shared" si="4"/>
        <v>37</v>
      </c>
      <c r="P26" s="5">
        <f t="shared" si="5"/>
        <v>375.61</v>
      </c>
      <c r="Q26" s="5">
        <v>784.05</v>
      </c>
    </row>
    <row r="27" spans="2:17" ht="13.5">
      <c r="B27" s="11"/>
      <c r="C27" s="1">
        <v>5</v>
      </c>
      <c r="D27" t="s">
        <v>23</v>
      </c>
      <c r="E27" t="s">
        <v>16</v>
      </c>
      <c r="F27" s="3">
        <v>182</v>
      </c>
      <c r="G27" s="4">
        <f t="shared" si="0"/>
        <v>101.11</v>
      </c>
      <c r="H27" s="3">
        <v>220</v>
      </c>
      <c r="I27" s="4">
        <f t="shared" si="1"/>
        <v>91.67</v>
      </c>
      <c r="J27" s="3">
        <v>195</v>
      </c>
      <c r="K27" s="4">
        <f t="shared" si="2"/>
        <v>65</v>
      </c>
      <c r="L27" s="3">
        <v>163</v>
      </c>
      <c r="M27" s="4">
        <f t="shared" si="3"/>
        <v>54.33</v>
      </c>
      <c r="N27" s="3">
        <v>289</v>
      </c>
      <c r="O27" s="4">
        <f t="shared" si="4"/>
        <v>96.33</v>
      </c>
      <c r="P27" s="5">
        <f t="shared" si="5"/>
        <v>408.44</v>
      </c>
      <c r="Q27" s="5"/>
    </row>
    <row r="28" ht="12">
      <c r="C28" s="1"/>
    </row>
    <row r="29" ht="12">
      <c r="C29" s="1"/>
    </row>
    <row r="30" ht="12">
      <c r="C30" s="1"/>
    </row>
    <row r="31" ht="12">
      <c r="C31" s="1"/>
    </row>
    <row r="32" ht="12">
      <c r="C32" s="1"/>
    </row>
    <row r="33" ht="12">
      <c r="C33" s="1"/>
    </row>
    <row r="34" ht="12">
      <c r="C34" s="1"/>
    </row>
    <row r="35" ht="12">
      <c r="C35" s="1"/>
    </row>
    <row r="36" ht="12">
      <c r="C36" s="1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ht="12">
      <c r="C42" s="1"/>
    </row>
    <row r="43" ht="12">
      <c r="C43" s="1"/>
    </row>
    <row r="44" ht="12">
      <c r="C44" s="1"/>
    </row>
    <row r="45" ht="12">
      <c r="C45" s="1"/>
    </row>
    <row r="46" ht="12"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  <row r="53" ht="12">
      <c r="C53" s="1"/>
    </row>
  </sheetData>
  <mergeCells count="1">
    <mergeCell ref="T1:U1"/>
  </mergeCells>
  <printOptions gridLines="1" horizontalCentered="1"/>
  <pageMargins left="0.7874015748031497" right="0.7874015748031497" top="0.984251968503937" bottom="1.7322834645669292" header="0.5118110236220472" footer="0.8267716535433072"/>
  <pageSetup horizontalDpi="300" verticalDpi="300" orientation="landscape" paperSize="9" r:id="rId1"/>
  <headerFooter alignWithMargins="0">
    <oddHeader xml:space="preserve">&amp;LOfficial results
Team&amp;C4&amp;Xth&amp;X MIKULAS CUP F1E
LIPTOVSKI MIKULAS 2003&amp;R09.05.2003.
FAI Jury
. . . . . . . . . . 
. . . . . . . . . . 
. . . . . . . . . 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F21" sqref="F21"/>
    </sheetView>
  </sheetViews>
  <sheetFormatPr defaultColWidth="9.00390625" defaultRowHeight="12"/>
  <cols>
    <col min="1" max="1" width="5.875" style="0" customWidth="1"/>
    <col min="2" max="2" width="7.75390625" style="0" customWidth="1"/>
    <col min="3" max="3" width="20.875" style="0" customWidth="1"/>
    <col min="4" max="4" width="6.625" style="0" customWidth="1"/>
    <col min="5" max="14" width="6.75390625" style="1" customWidth="1"/>
    <col min="15" max="15" width="8.625" style="1" customWidth="1"/>
    <col min="16" max="19" width="6.75390625" style="1" customWidth="1"/>
    <col min="20" max="21" width="9.125" style="1" customWidth="1"/>
  </cols>
  <sheetData>
    <row r="1" spans="1:20" ht="12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1" t="s">
        <v>9</v>
      </c>
      <c r="P1" s="12" t="s">
        <v>10</v>
      </c>
      <c r="Q1" s="12"/>
      <c r="R1" s="12" t="s">
        <v>29</v>
      </c>
      <c r="S1" s="12"/>
      <c r="T1" s="1" t="s">
        <v>9</v>
      </c>
    </row>
    <row r="2" spans="5:19" ht="12">
      <c r="E2" s="1">
        <v>300</v>
      </c>
      <c r="F2" s="1">
        <v>297</v>
      </c>
      <c r="G2" s="1">
        <v>300</v>
      </c>
      <c r="I2" s="1">
        <v>300</v>
      </c>
      <c r="K2" s="1">
        <v>300</v>
      </c>
      <c r="M2" s="1">
        <v>300</v>
      </c>
      <c r="N2" s="1">
        <v>184</v>
      </c>
      <c r="P2" s="1">
        <v>360</v>
      </c>
      <c r="R2" s="1">
        <v>360</v>
      </c>
      <c r="S2" s="1">
        <v>360</v>
      </c>
    </row>
    <row r="3" spans="1:29" ht="12.75" thickBot="1">
      <c r="A3" s="9"/>
      <c r="B3" s="9"/>
      <c r="C3" s="9"/>
      <c r="D3" s="9"/>
      <c r="E3" s="10" t="s">
        <v>11</v>
      </c>
      <c r="F3" s="10" t="s">
        <v>12</v>
      </c>
      <c r="G3" s="10" t="s">
        <v>11</v>
      </c>
      <c r="H3" s="10" t="s">
        <v>12</v>
      </c>
      <c r="I3" s="10" t="s">
        <v>11</v>
      </c>
      <c r="J3" s="10" t="s">
        <v>12</v>
      </c>
      <c r="K3" s="10" t="s">
        <v>11</v>
      </c>
      <c r="L3" s="10" t="s">
        <v>12</v>
      </c>
      <c r="M3" s="10" t="s">
        <v>11</v>
      </c>
      <c r="N3" s="10" t="s">
        <v>12</v>
      </c>
      <c r="O3" s="10"/>
      <c r="P3" s="10" t="s">
        <v>11</v>
      </c>
      <c r="Q3" s="10" t="s">
        <v>12</v>
      </c>
      <c r="R3" s="10" t="s">
        <v>11</v>
      </c>
      <c r="S3" s="10" t="s">
        <v>12</v>
      </c>
      <c r="T3" s="10"/>
      <c r="W3">
        <v>1</v>
      </c>
      <c r="X3">
        <v>2</v>
      </c>
      <c r="Y3">
        <v>3</v>
      </c>
      <c r="Z3">
        <v>4</v>
      </c>
      <c r="AA3">
        <v>5</v>
      </c>
      <c r="AB3">
        <v>1</v>
      </c>
      <c r="AC3">
        <v>2</v>
      </c>
    </row>
    <row r="4" spans="1:29" ht="13.5">
      <c r="A4" s="1">
        <v>1</v>
      </c>
      <c r="B4" s="1">
        <v>16</v>
      </c>
      <c r="C4" t="s">
        <v>51</v>
      </c>
      <c r="D4" t="s">
        <v>13</v>
      </c>
      <c r="E4" s="3">
        <v>240</v>
      </c>
      <c r="F4" s="4">
        <f>+ROUND(E4/F$2*100,2)</f>
        <v>80.81</v>
      </c>
      <c r="G4" s="3">
        <v>300</v>
      </c>
      <c r="H4" s="4">
        <f>+ROUND(G4/G$2*100,2)</f>
        <v>100</v>
      </c>
      <c r="I4" s="3">
        <v>300</v>
      </c>
      <c r="J4" s="4">
        <f>+ROUND(I4/I$2*100,2)</f>
        <v>100</v>
      </c>
      <c r="K4" s="3">
        <v>300</v>
      </c>
      <c r="L4" s="4">
        <f>+ROUND(K4/K$2*100,2)</f>
        <v>100</v>
      </c>
      <c r="M4" s="3">
        <v>184</v>
      </c>
      <c r="N4" s="4">
        <f>+ROUND(M4/N$2*100,2)</f>
        <v>100</v>
      </c>
      <c r="O4" s="5">
        <f>+N4+L4+J4+H4+F4</f>
        <v>480.81</v>
      </c>
      <c r="P4" s="3"/>
      <c r="Q4" s="4">
        <f>+ROUND(P4/P$2*100,2)</f>
        <v>0</v>
      </c>
      <c r="R4" s="3"/>
      <c r="S4" s="4">
        <f>+ROUND(R4/S$2*100,2)</f>
        <v>0</v>
      </c>
      <c r="T4" s="7">
        <f>+S4+Q4+O4</f>
        <v>480.81</v>
      </c>
      <c r="W4" s="8">
        <f>+E4</f>
        <v>240</v>
      </c>
      <c r="X4" s="8">
        <f>+W4+G4</f>
        <v>540</v>
      </c>
      <c r="Y4" s="8">
        <f>+X4+I4</f>
        <v>840</v>
      </c>
      <c r="Z4" s="8">
        <f>+Y4+K4</f>
        <v>1140</v>
      </c>
      <c r="AA4" s="8">
        <f>+Z4+M4</f>
        <v>1324</v>
      </c>
      <c r="AB4" s="8">
        <f>+AA4+P4</f>
        <v>1324</v>
      </c>
      <c r="AC4" s="8">
        <f>+AB4+R4</f>
        <v>1324</v>
      </c>
    </row>
    <row r="5" spans="1:29" ht="13.5">
      <c r="A5" s="1">
        <v>2</v>
      </c>
      <c r="B5" s="1">
        <v>13</v>
      </c>
      <c r="C5" t="s">
        <v>52</v>
      </c>
      <c r="D5" t="s">
        <v>13</v>
      </c>
      <c r="E5" s="3">
        <v>239</v>
      </c>
      <c r="F5" s="4">
        <f>+ROUND(E5/F$2*100,2)</f>
        <v>80.47</v>
      </c>
      <c r="G5" s="3">
        <v>300</v>
      </c>
      <c r="H5" s="4">
        <f>+ROUND(G5/G$2*100,2)</f>
        <v>100</v>
      </c>
      <c r="I5" s="3">
        <v>300</v>
      </c>
      <c r="J5" s="4">
        <f>+ROUND(I5/I$2*100,2)</f>
        <v>100</v>
      </c>
      <c r="K5" s="3">
        <v>300</v>
      </c>
      <c r="L5" s="4">
        <f>+ROUND(K5/K$2*100,2)</f>
        <v>100</v>
      </c>
      <c r="M5" s="3">
        <v>158</v>
      </c>
      <c r="N5" s="4">
        <f>+ROUND(M5/N$2*100,2)</f>
        <v>85.87</v>
      </c>
      <c r="O5" s="5">
        <f>+N5+L5+J5+H5+F5</f>
        <v>466.34000000000003</v>
      </c>
      <c r="P5" s="3"/>
      <c r="Q5" s="4">
        <f>+ROUND(P5/P$2*100,2)</f>
        <v>0</v>
      </c>
      <c r="T5" s="7">
        <f>+S5+Q5+O5</f>
        <v>466.34000000000003</v>
      </c>
      <c r="W5" s="8">
        <f>+E5</f>
        <v>239</v>
      </c>
      <c r="X5" s="8">
        <f>+W5+G5</f>
        <v>539</v>
      </c>
      <c r="Y5" s="8">
        <f>+X5+I5</f>
        <v>839</v>
      </c>
      <c r="Z5" s="8">
        <f>+Y5+K5</f>
        <v>1139</v>
      </c>
      <c r="AA5" s="8">
        <f>+Z5+M5</f>
        <v>1297</v>
      </c>
      <c r="AB5" s="8">
        <f>+AA5+P5</f>
        <v>1297</v>
      </c>
      <c r="AC5" s="8">
        <f>+AB5+R5</f>
        <v>1297</v>
      </c>
    </row>
    <row r="6" spans="1:29" ht="13.5">
      <c r="A6" s="1">
        <v>3</v>
      </c>
      <c r="B6" s="1">
        <v>27</v>
      </c>
      <c r="C6" t="s">
        <v>44</v>
      </c>
      <c r="D6" t="s">
        <v>13</v>
      </c>
      <c r="E6" s="3">
        <v>297</v>
      </c>
      <c r="F6" s="4">
        <f>+ROUND(E6/F$2*100,2)</f>
        <v>100</v>
      </c>
      <c r="G6" s="3">
        <v>300</v>
      </c>
      <c r="H6" s="4">
        <f>+ROUND(G6/G$2*100,2)</f>
        <v>100</v>
      </c>
      <c r="I6" s="3">
        <v>300</v>
      </c>
      <c r="J6" s="4">
        <f>+ROUND(I6/I$2*100,2)</f>
        <v>100</v>
      </c>
      <c r="K6" s="3">
        <v>278</v>
      </c>
      <c r="L6" s="4">
        <f>+ROUND(K6/K$2*100,2)</f>
        <v>92.67</v>
      </c>
      <c r="M6" s="3">
        <v>127</v>
      </c>
      <c r="N6" s="4">
        <f>+ROUND(M6/N$2*100,2)</f>
        <v>69.02</v>
      </c>
      <c r="O6" s="5">
        <f>+N6+L6+J6+H6+F6</f>
        <v>461.69</v>
      </c>
      <c r="P6" s="3"/>
      <c r="Q6" s="4">
        <f>+ROUND(P6/P$2*100,2)</f>
        <v>0</v>
      </c>
      <c r="S6" s="4"/>
      <c r="T6" s="7">
        <f>+S6+Q6+O6</f>
        <v>461.69</v>
      </c>
      <c r="W6" s="8">
        <f>+E6</f>
        <v>297</v>
      </c>
      <c r="X6" s="8">
        <f>+W6+G6</f>
        <v>597</v>
      </c>
      <c r="Y6" s="8">
        <f>+X6+I6</f>
        <v>897</v>
      </c>
      <c r="Z6" s="8">
        <f>+Y6+K6</f>
        <v>1175</v>
      </c>
      <c r="AA6" s="8">
        <f>+Z6+M6</f>
        <v>1302</v>
      </c>
      <c r="AB6" s="8">
        <f>+AA6+P6</f>
        <v>1302</v>
      </c>
      <c r="AC6" s="8">
        <f>+AB6+R6</f>
        <v>1302</v>
      </c>
    </row>
    <row r="7" spans="1:29" ht="13.5">
      <c r="A7" s="1">
        <v>4</v>
      </c>
      <c r="B7" s="1">
        <v>14</v>
      </c>
      <c r="C7" t="s">
        <v>42</v>
      </c>
      <c r="D7" t="s">
        <v>13</v>
      </c>
      <c r="E7" s="3">
        <v>235</v>
      </c>
      <c r="F7" s="4">
        <f>+ROUND(E7/F$2*100,2)</f>
        <v>79.12</v>
      </c>
      <c r="G7" s="3">
        <v>300</v>
      </c>
      <c r="H7" s="4">
        <f>+ROUND(G7/G$2*100,2)</f>
        <v>100</v>
      </c>
      <c r="I7" s="3">
        <v>240</v>
      </c>
      <c r="J7" s="4">
        <f>+ROUND(I7/I$2*100,2)</f>
        <v>80</v>
      </c>
      <c r="K7" s="3">
        <v>230</v>
      </c>
      <c r="L7" s="4">
        <f>+ROUND(K7/K$2*100,2)</f>
        <v>76.67</v>
      </c>
      <c r="M7" s="3">
        <v>29</v>
      </c>
      <c r="N7" s="4">
        <f>+ROUND(M7/N$2*100,2)</f>
        <v>15.76</v>
      </c>
      <c r="O7" s="5">
        <f>+N7+L7+J7+H7+F7</f>
        <v>351.55</v>
      </c>
      <c r="W7" s="8">
        <f>+E7</f>
        <v>235</v>
      </c>
      <c r="X7" s="8">
        <f>+W7+G7</f>
        <v>535</v>
      </c>
      <c r="Y7" s="8">
        <f>+X7+I7</f>
        <v>775</v>
      </c>
      <c r="Z7" s="8">
        <f>+Y7+K7</f>
        <v>1005</v>
      </c>
      <c r="AA7" s="8">
        <f>+Z7+M7</f>
        <v>1034</v>
      </c>
      <c r="AB7" s="8">
        <f>+AA7+P7</f>
        <v>1034</v>
      </c>
      <c r="AC7" s="8">
        <f>+AB7+R7</f>
        <v>1034</v>
      </c>
    </row>
    <row r="8" spans="1:29" ht="13.5">
      <c r="A8" s="1">
        <v>5</v>
      </c>
      <c r="B8" s="1">
        <v>19</v>
      </c>
      <c r="C8" t="s">
        <v>43</v>
      </c>
      <c r="D8" t="s">
        <v>14</v>
      </c>
      <c r="E8" s="3">
        <v>201</v>
      </c>
      <c r="F8" s="4">
        <f>+ROUND(E8/F$2*100,2)</f>
        <v>67.68</v>
      </c>
      <c r="G8" s="3">
        <v>300</v>
      </c>
      <c r="H8" s="4">
        <f>+ROUND(G8/G$2*100,2)</f>
        <v>100</v>
      </c>
      <c r="I8" s="3">
        <v>148</v>
      </c>
      <c r="J8" s="4">
        <f>+ROUND(I8/I$2*100,2)</f>
        <v>49.33</v>
      </c>
      <c r="K8" s="3">
        <v>144</v>
      </c>
      <c r="L8" s="4">
        <f>+ROUND(K8/K$2*100,2)</f>
        <v>48</v>
      </c>
      <c r="M8" s="3">
        <v>144</v>
      </c>
      <c r="N8" s="4">
        <f>+ROUND(M8/N$2*100,2)</f>
        <v>78.26</v>
      </c>
      <c r="O8" s="5">
        <f>+N8+L8+J8+H8+F8</f>
        <v>343.27000000000004</v>
      </c>
      <c r="W8" s="8">
        <f>+E8</f>
        <v>201</v>
      </c>
      <c r="X8" s="8">
        <f>+W8+G8</f>
        <v>501</v>
      </c>
      <c r="Y8" s="8">
        <f>+X8+I8</f>
        <v>649</v>
      </c>
      <c r="Z8" s="8">
        <f>+Y8+K8</f>
        <v>793</v>
      </c>
      <c r="AA8" s="8">
        <f>+Z8+M8</f>
        <v>937</v>
      </c>
      <c r="AB8" s="8">
        <f>+AA8+P8</f>
        <v>937</v>
      </c>
      <c r="AC8" s="8">
        <f>+AB8+R8</f>
        <v>937</v>
      </c>
    </row>
    <row r="9" ht="12">
      <c r="B9" s="1"/>
    </row>
    <row r="10" spans="2:18" ht="12">
      <c r="B10" s="1"/>
      <c r="C10" t="s">
        <v>31</v>
      </c>
      <c r="E10" s="1">
        <f>+COUNTIF(E4:E8,"=300")</f>
        <v>0</v>
      </c>
      <c r="G10" s="1">
        <f>+COUNTIF(G4:G8,"=300")</f>
        <v>5</v>
      </c>
      <c r="I10" s="1">
        <f>+COUNTIF(I4:I8,"=300")</f>
        <v>3</v>
      </c>
      <c r="K10" s="1">
        <f>+COUNTIF(K4:K8,"=300")</f>
        <v>2</v>
      </c>
      <c r="M10" s="1">
        <f>+COUNTIF(M4:M8,"=300")</f>
        <v>0</v>
      </c>
      <c r="P10" s="1">
        <f>+COUNTIF(P4:P8,"=360")</f>
        <v>0</v>
      </c>
      <c r="R10" s="1">
        <f>+COUNTIF(R4:R8,"=300")</f>
        <v>0</v>
      </c>
    </row>
    <row r="11" spans="2:18" ht="12">
      <c r="B11" s="1"/>
      <c r="C11" t="s">
        <v>32</v>
      </c>
      <c r="E11" s="1">
        <f>+COUNTIF(W4:W8,"=300")</f>
        <v>0</v>
      </c>
      <c r="G11" s="1">
        <f>+COUNTIF(X4:X8,"=600")</f>
        <v>0</v>
      </c>
      <c r="I11" s="1">
        <f>+COUNTIF(Y4:Y8,"=900")</f>
        <v>0</v>
      </c>
      <c r="K11" s="1">
        <f>+COUNTIF(Z4:Z8,"=1200")</f>
        <v>0</v>
      </c>
      <c r="M11" s="1">
        <f>+COUNTIF(AA4:AA8,"=1500")</f>
        <v>0</v>
      </c>
      <c r="P11" s="1">
        <f>+COUNTIF(AB4:AB8,"=1680")</f>
        <v>0</v>
      </c>
      <c r="R11" s="1">
        <f>+COUNTIF(AC4:AC8,"=2040")</f>
        <v>0</v>
      </c>
    </row>
    <row r="12" ht="12">
      <c r="B12" s="1"/>
    </row>
    <row r="13" ht="12">
      <c r="B13" s="1"/>
    </row>
    <row r="14" ht="12">
      <c r="B14" s="1"/>
    </row>
    <row r="15" ht="12">
      <c r="B15" s="1"/>
    </row>
    <row r="16" ht="12">
      <c r="B16" s="1"/>
    </row>
    <row r="17" ht="12">
      <c r="B17" s="1"/>
    </row>
    <row r="18" ht="12">
      <c r="B18" s="1"/>
    </row>
    <row r="19" ht="12">
      <c r="B19" s="1"/>
    </row>
    <row r="20" ht="12">
      <c r="B20" s="1"/>
    </row>
    <row r="21" ht="12">
      <c r="B21" s="1"/>
    </row>
    <row r="22" ht="12">
      <c r="B22" s="1"/>
    </row>
    <row r="23" ht="12">
      <c r="B23" s="1"/>
    </row>
    <row r="24" ht="12">
      <c r="B24" s="1"/>
    </row>
    <row r="25" ht="12">
      <c r="B25" s="1"/>
    </row>
    <row r="26" ht="12">
      <c r="B26" s="1"/>
    </row>
    <row r="27" ht="12">
      <c r="B27" s="1"/>
    </row>
    <row r="28" ht="12">
      <c r="B28" s="1"/>
    </row>
    <row r="29" ht="12">
      <c r="B29" s="1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</sheetData>
  <mergeCells count="2">
    <mergeCell ref="P1:Q1"/>
    <mergeCell ref="R1:S1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&amp;LOfficial results
Juniors&amp;C4th MIKULAS CUP F1E
LIPTOVSKI MIKULAS&amp;R09.05.2003.
FAI Jury
. . . . . . . . . . 
. . . . . . . . . . 
. . . . . . . . .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Cavalloni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Pinkert György</dc:creator>
  <cp:keywords/>
  <dc:description/>
  <cp:lastModifiedBy>Pinkert László</cp:lastModifiedBy>
  <cp:lastPrinted>2003-05-09T18:31:45Z</cp:lastPrinted>
  <dcterms:created xsi:type="dcterms:W3CDTF">2001-09-15T08:57:08Z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