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375" windowWidth="15090" windowHeight="8925" activeTab="0"/>
  </bookViews>
  <sheets>
    <sheet name="ARC2b motoros" sheetId="1" r:id="rId1"/>
  </sheets>
  <definedNames>
    <definedName name="_xlnm.Print_Area" localSheetId="0">'ARC2b motoros'!$A$1:$W$9</definedName>
  </definedNames>
  <calcPr fullCalcOnLoad="1"/>
</workbook>
</file>

<file path=xl/sharedStrings.xml><?xml version="1.0" encoding="utf-8"?>
<sst xmlns="http://schemas.openxmlformats.org/spreadsheetml/2006/main" count="45" uniqueCount="31">
  <si>
    <t>Név</t>
  </si>
  <si>
    <t>Klub</t>
  </si>
  <si>
    <t>mp</t>
  </si>
  <si>
    <t>p</t>
  </si>
  <si>
    <t>m</t>
  </si>
  <si>
    <t>pont</t>
  </si>
  <si>
    <t>Búz Viktor</t>
  </si>
  <si>
    <t>Modell</t>
  </si>
  <si>
    <t>Év</t>
  </si>
  <si>
    <t>MMSZ ig.sz.</t>
  </si>
  <si>
    <t>BPMSE</t>
  </si>
  <si>
    <t>Nagykőrös</t>
  </si>
  <si>
    <t>1. ford.</t>
  </si>
  <si>
    <t>2. ford.</t>
  </si>
  <si>
    <t>3. ford.</t>
  </si>
  <si>
    <t>Csat.</t>
  </si>
  <si>
    <t>Össz. pont</t>
  </si>
  <si>
    <t>Hely</t>
  </si>
  <si>
    <t>Műsz. pont</t>
  </si>
  <si>
    <t>Pont</t>
  </si>
  <si>
    <t>Cél</t>
  </si>
  <si>
    <t>1. döntő</t>
  </si>
  <si>
    <t>Döntő pont</t>
  </si>
  <si>
    <t>2. Döntő</t>
  </si>
  <si>
    <t>ARC2b     Motoros modellek</t>
  </si>
  <si>
    <t>2007.07.22.  Szentgál</t>
  </si>
  <si>
    <t>Török László</t>
  </si>
  <si>
    <t>0071</t>
  </si>
  <si>
    <t>Csákó Dénes</t>
  </si>
  <si>
    <t>Pelikán</t>
  </si>
  <si>
    <t>ANTIK REPÜLŐMODELL VERSENY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</si>
</sst>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5">
    <font>
      <sz val="10"/>
      <name val="Arial"/>
      <family val="0"/>
    </font>
    <font>
      <b/>
      <sz val="10"/>
      <name val="Arial CE"/>
      <family val="0"/>
    </font>
    <font>
      <sz val="10"/>
      <name val="Arial CE"/>
      <family val="2"/>
    </font>
    <font>
      <b/>
      <sz val="10"/>
      <name val="Arial"/>
      <family val="0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3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center"/>
    </xf>
    <xf numFmtId="1" fontId="2" fillId="0" borderId="1" xfId="0" applyNumberFormat="1" applyFont="1" applyFill="1" applyBorder="1" applyAlignment="1" applyProtection="1">
      <alignment horizontal="center" vertical="center"/>
      <protection/>
    </xf>
    <xf numFmtId="1" fontId="2" fillId="0" borderId="2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Alignment="1">
      <alignment/>
    </xf>
    <xf numFmtId="1" fontId="2" fillId="0" borderId="3" xfId="0" applyNumberFormat="1" applyFont="1" applyFill="1" applyBorder="1" applyAlignment="1" applyProtection="1">
      <alignment horizontal="center" vertical="center"/>
      <protection/>
    </xf>
    <xf numFmtId="1" fontId="2" fillId="0" borderId="4" xfId="0" applyNumberFormat="1" applyFont="1" applyFill="1" applyBorder="1" applyAlignment="1" applyProtection="1">
      <alignment horizontal="center" vertical="center"/>
      <protection/>
    </xf>
    <xf numFmtId="1" fontId="2" fillId="0" borderId="5" xfId="0" applyNumberFormat="1" applyFont="1" applyFill="1" applyBorder="1" applyAlignment="1" applyProtection="1">
      <alignment horizontal="center" vertical="center"/>
      <protection/>
    </xf>
    <xf numFmtId="1" fontId="2" fillId="0" borderId="6" xfId="0" applyNumberFormat="1" applyFont="1" applyFill="1" applyBorder="1" applyAlignment="1" applyProtection="1">
      <alignment horizontal="center" vertical="center"/>
      <protection/>
    </xf>
    <xf numFmtId="0" fontId="1" fillId="0" borderId="7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8" xfId="0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2" fillId="0" borderId="13" xfId="0" applyNumberFormat="1" applyFont="1" applyFill="1" applyBorder="1" applyAlignment="1" applyProtection="1">
      <alignment horizontal="center" vertical="center"/>
      <protection/>
    </xf>
    <xf numFmtId="1" fontId="2" fillId="0" borderId="14" xfId="0" applyNumberFormat="1" applyFont="1" applyFill="1" applyBorder="1" applyAlignment="1" applyProtection="1">
      <alignment horizontal="center" vertical="center"/>
      <protection/>
    </xf>
    <xf numFmtId="0" fontId="2" fillId="0" borderId="10" xfId="0" applyFont="1" applyBorder="1" applyAlignment="1">
      <alignment horizontal="center"/>
    </xf>
    <xf numFmtId="0" fontId="0" fillId="0" borderId="0" xfId="0" applyAlignment="1">
      <alignment vertical="center"/>
    </xf>
    <xf numFmtId="0" fontId="2" fillId="0" borderId="15" xfId="0" applyFont="1" applyBorder="1" applyAlignment="1">
      <alignment horizontal="center" vertical="center"/>
    </xf>
    <xf numFmtId="1" fontId="0" fillId="0" borderId="16" xfId="0" applyNumberFormat="1" applyFont="1" applyFill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1" fontId="0" fillId="0" borderId="20" xfId="0" applyNumberFormat="1" applyFont="1" applyFill="1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6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4" fillId="0" borderId="0" xfId="0" applyFont="1" applyAlignment="1">
      <alignment horizontal="right" vertical="center"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center"/>
    </xf>
    <xf numFmtId="49" fontId="0" fillId="0" borderId="1" xfId="0" applyNumberFormat="1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1" fontId="0" fillId="0" borderId="24" xfId="0" applyNumberFormat="1" applyFont="1" applyFill="1" applyBorder="1" applyAlignment="1">
      <alignment horizontal="center"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1" fontId="2" fillId="0" borderId="29" xfId="0" applyNumberFormat="1" applyFont="1" applyFill="1" applyBorder="1" applyAlignment="1" applyProtection="1">
      <alignment horizontal="center" vertical="center"/>
      <protection/>
    </xf>
    <xf numFmtId="1" fontId="2" fillId="0" borderId="27" xfId="0" applyNumberFormat="1" applyFont="1" applyFill="1" applyBorder="1" applyAlignment="1" applyProtection="1">
      <alignment horizontal="center" vertical="center"/>
      <protection/>
    </xf>
    <xf numFmtId="1" fontId="2" fillId="0" borderId="7" xfId="0" applyNumberFormat="1" applyFont="1" applyFill="1" applyBorder="1" applyAlignment="1" applyProtection="1">
      <alignment horizontal="center" vertical="center"/>
      <protection/>
    </xf>
    <xf numFmtId="1" fontId="2" fillId="0" borderId="26" xfId="0" applyNumberFormat="1" applyFont="1" applyFill="1" applyBorder="1" applyAlignment="1" applyProtection="1">
      <alignment horizontal="center" vertical="center"/>
      <protection/>
    </xf>
    <xf numFmtId="0" fontId="2" fillId="0" borderId="27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49" fontId="0" fillId="0" borderId="7" xfId="0" applyNumberForma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49" fontId="1" fillId="0" borderId="7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0" borderId="30" xfId="0" applyBorder="1" applyAlignment="1">
      <alignment horizontal="center" wrapText="1"/>
    </xf>
    <xf numFmtId="0" fontId="1" fillId="0" borderId="31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2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9"/>
  <sheetViews>
    <sheetView tabSelected="1" workbookViewId="0" topLeftCell="A1">
      <pane ySplit="6" topLeftCell="BM7" activePane="bottomLeft" state="frozen"/>
      <selection pane="topLeft" activeCell="A1" sqref="A1"/>
      <selection pane="bottomLeft" activeCell="A7" sqref="A7"/>
    </sheetView>
  </sheetViews>
  <sheetFormatPr defaultColWidth="9.140625" defaultRowHeight="12.75"/>
  <cols>
    <col min="1" max="1" width="5.00390625" style="0" bestFit="1" customWidth="1"/>
    <col min="2" max="2" width="6.00390625" style="3" customWidth="1"/>
    <col min="3" max="3" width="13.00390625" style="0" customWidth="1"/>
    <col min="4" max="4" width="10.140625" style="0" customWidth="1"/>
    <col min="5" max="5" width="6.28125" style="3" customWidth="1"/>
    <col min="6" max="6" width="6.421875" style="50" customWidth="1"/>
    <col min="7" max="7" width="8.140625" style="0" customWidth="1"/>
    <col min="8" max="8" width="5.7109375" style="3" customWidth="1"/>
    <col min="9" max="9" width="5.8515625" style="3" customWidth="1"/>
    <col min="10" max="10" width="4.28125" style="3" customWidth="1"/>
    <col min="11" max="15" width="4.28125" style="0" customWidth="1"/>
    <col min="16" max="16" width="5.28125" style="0" customWidth="1"/>
    <col min="17" max="18" width="4.28125" style="0" customWidth="1"/>
    <col min="19" max="19" width="6.7109375" style="0" customWidth="1"/>
    <col min="20" max="20" width="4.28125" style="6" customWidth="1"/>
    <col min="21" max="22" width="4.28125" style="3" customWidth="1"/>
    <col min="23" max="23" width="6.7109375" style="3" customWidth="1"/>
    <col min="24" max="24" width="2.57421875" style="0" customWidth="1"/>
    <col min="25" max="25" width="4.28125" style="3" customWidth="1"/>
    <col min="26" max="26" width="5.28125" style="3" customWidth="1"/>
    <col min="27" max="29" width="4.28125" style="3" customWidth="1"/>
  </cols>
  <sheetData>
    <row r="1" spans="1:23" ht="18">
      <c r="A1" s="85" t="s">
        <v>30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</row>
    <row r="2" spans="1:23" ht="8.25" customHeight="1">
      <c r="A2" s="12"/>
      <c r="B2" s="13"/>
      <c r="C2" s="13"/>
      <c r="D2" s="13"/>
      <c r="E2" s="13"/>
      <c r="F2" s="49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</row>
    <row r="3" spans="2:23" ht="18">
      <c r="B3" s="47"/>
      <c r="C3" s="47"/>
      <c r="D3" s="47"/>
      <c r="E3" s="13"/>
      <c r="F3" s="49"/>
      <c r="G3" s="46" t="s">
        <v>24</v>
      </c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8" t="s">
        <v>25</v>
      </c>
    </row>
    <row r="4" ht="8.25" customHeight="1" thickBot="1"/>
    <row r="5" spans="1:26" ht="18.75" customHeight="1">
      <c r="A5" s="69" t="s">
        <v>17</v>
      </c>
      <c r="B5" s="77" t="s">
        <v>16</v>
      </c>
      <c r="C5" s="80" t="s">
        <v>0</v>
      </c>
      <c r="D5" s="73" t="s">
        <v>1</v>
      </c>
      <c r="E5" s="80" t="s">
        <v>15</v>
      </c>
      <c r="F5" s="75" t="s">
        <v>9</v>
      </c>
      <c r="G5" s="71" t="s">
        <v>7</v>
      </c>
      <c r="H5" s="73" t="s">
        <v>8</v>
      </c>
      <c r="I5" s="77" t="s">
        <v>18</v>
      </c>
      <c r="J5" s="69" t="s">
        <v>12</v>
      </c>
      <c r="K5" s="79"/>
      <c r="L5" s="83" t="s">
        <v>13</v>
      </c>
      <c r="M5" s="83"/>
      <c r="N5" s="69" t="s">
        <v>14</v>
      </c>
      <c r="O5" s="79"/>
      <c r="P5" s="83" t="s">
        <v>19</v>
      </c>
      <c r="Q5" s="69" t="s">
        <v>21</v>
      </c>
      <c r="R5" s="70"/>
      <c r="S5" s="87" t="s">
        <v>22</v>
      </c>
      <c r="T5" s="69" t="s">
        <v>23</v>
      </c>
      <c r="U5" s="70"/>
      <c r="V5" s="11" t="s">
        <v>20</v>
      </c>
      <c r="W5" s="87" t="s">
        <v>22</v>
      </c>
      <c r="X5" s="2"/>
      <c r="Y5" s="1"/>
      <c r="Z5" s="1"/>
    </row>
    <row r="6" spans="1:23" ht="13.5" thickBot="1">
      <c r="A6" s="89"/>
      <c r="B6" s="82"/>
      <c r="C6" s="90"/>
      <c r="D6" s="74"/>
      <c r="E6" s="81"/>
      <c r="F6" s="76"/>
      <c r="G6" s="72"/>
      <c r="H6" s="74"/>
      <c r="I6" s="78"/>
      <c r="J6" s="17" t="s">
        <v>3</v>
      </c>
      <c r="K6" s="18" t="s">
        <v>2</v>
      </c>
      <c r="L6" s="16" t="s">
        <v>3</v>
      </c>
      <c r="M6" s="19" t="s">
        <v>2</v>
      </c>
      <c r="N6" s="17" t="s">
        <v>3</v>
      </c>
      <c r="O6" s="18" t="s">
        <v>2</v>
      </c>
      <c r="P6" s="84" t="s">
        <v>5</v>
      </c>
      <c r="Q6" s="22" t="s">
        <v>3</v>
      </c>
      <c r="R6" s="15" t="s">
        <v>2</v>
      </c>
      <c r="S6" s="88" t="s">
        <v>5</v>
      </c>
      <c r="T6" s="22" t="s">
        <v>3</v>
      </c>
      <c r="U6" s="14" t="s">
        <v>2</v>
      </c>
      <c r="V6" s="14" t="s">
        <v>4</v>
      </c>
      <c r="W6" s="88" t="s">
        <v>5</v>
      </c>
    </row>
    <row r="7" spans="1:29" s="23" customFormat="1" ht="19.5" customHeight="1">
      <c r="A7" s="53">
        <v>1</v>
      </c>
      <c r="B7" s="54">
        <f>P7+S7+W7</f>
        <v>731</v>
      </c>
      <c r="C7" s="55" t="s">
        <v>6</v>
      </c>
      <c r="D7" s="56" t="s">
        <v>11</v>
      </c>
      <c r="E7" s="57">
        <v>65</v>
      </c>
      <c r="F7" s="68">
        <v>1831</v>
      </c>
      <c r="G7" s="67" t="s">
        <v>29</v>
      </c>
      <c r="H7" s="58">
        <v>1950</v>
      </c>
      <c r="I7" s="59">
        <v>58</v>
      </c>
      <c r="J7" s="57">
        <v>7</v>
      </c>
      <c r="K7" s="58">
        <v>29</v>
      </c>
      <c r="L7" s="60">
        <v>3</v>
      </c>
      <c r="M7" s="61">
        <v>44</v>
      </c>
      <c r="N7" s="57">
        <v>0</v>
      </c>
      <c r="O7" s="58">
        <v>0</v>
      </c>
      <c r="P7" s="62">
        <f>I7+AC7</f>
        <v>731</v>
      </c>
      <c r="Q7" s="63"/>
      <c r="R7" s="64"/>
      <c r="S7" s="65">
        <f>IF(((Q7*60)+R7)&lt;300,(Q7*60+R7),300-(((Q7*60)+R7-300)*2))</f>
        <v>0</v>
      </c>
      <c r="T7" s="66"/>
      <c r="U7" s="67"/>
      <c r="V7" s="67"/>
      <c r="W7" s="65">
        <f>IF(((T7*60)+U7)&lt;300,(T7*60+U7),300-(((T7*60)+U7-300)*2))+IF(V7=0,0,(75-((V7-1)*5)))</f>
        <v>0</v>
      </c>
      <c r="Y7" s="13">
        <f>IF(((J7*60)+K7)&lt;450,(J7*60+K7),450-(((J7*60)+K7-450)*2))</f>
        <v>449</v>
      </c>
      <c r="Z7" s="13">
        <f>IF(((L7*60)+M7)&lt;450,(L7*60+M7),450-(((L7*60)+M7-450)*2))</f>
        <v>224</v>
      </c>
      <c r="AA7" s="13">
        <f>IF(((N7*60)+O7)&lt;450,(N7*60+O7),450-(((N7*60)+O7-450)*2))</f>
        <v>0</v>
      </c>
      <c r="AB7" s="13">
        <f>MIN(Y7,Z7,AA7)</f>
        <v>0</v>
      </c>
      <c r="AC7" s="13">
        <f>SUM(Y7,Z7,AA7)-AB7</f>
        <v>673</v>
      </c>
    </row>
    <row r="8" spans="1:29" s="23" customFormat="1" ht="19.5" customHeight="1">
      <c r="A8" s="24">
        <v>2</v>
      </c>
      <c r="B8" s="25">
        <f>P8+S8+W8</f>
        <v>697</v>
      </c>
      <c r="C8" s="26" t="s">
        <v>26</v>
      </c>
      <c r="D8" s="27" t="s">
        <v>10</v>
      </c>
      <c r="E8" s="30">
        <v>62</v>
      </c>
      <c r="F8" s="51" t="s">
        <v>27</v>
      </c>
      <c r="G8" s="34" t="s">
        <v>29</v>
      </c>
      <c r="H8" s="28">
        <v>1950</v>
      </c>
      <c r="I8" s="29">
        <v>60</v>
      </c>
      <c r="J8" s="30">
        <v>7</v>
      </c>
      <c r="K8" s="28">
        <v>31</v>
      </c>
      <c r="L8" s="31">
        <v>3</v>
      </c>
      <c r="M8" s="32">
        <v>9</v>
      </c>
      <c r="N8" s="30">
        <v>0</v>
      </c>
      <c r="O8" s="28">
        <v>0</v>
      </c>
      <c r="P8" s="20">
        <f>I8+AC8</f>
        <v>697</v>
      </c>
      <c r="Q8" s="7"/>
      <c r="R8" s="4"/>
      <c r="S8" s="9">
        <f>IF(((Q8*60)+R8)&lt;300,(Q8*60+R8),300-(((Q8*60)+R8-300)*2))</f>
        <v>0</v>
      </c>
      <c r="T8" s="33"/>
      <c r="U8" s="34"/>
      <c r="V8" s="34"/>
      <c r="W8" s="9">
        <f>IF(((T8*60)+U8)&lt;300,(T8*60+U8),300-(((T8*60)+U8-300)*2))+IF(V8=0,0,(75-((V8-1)*5)))</f>
        <v>0</v>
      </c>
      <c r="Y8" s="13">
        <f>IF(((J8*60)+K8)&lt;450,(J8*60+K8),450-(((J8*60)+K8-450)*2))</f>
        <v>448</v>
      </c>
      <c r="Z8" s="13">
        <f>IF(((L8*60)+M8)&lt;450,(L8*60+M8),450-(((L8*60)+M8-450)*2))</f>
        <v>189</v>
      </c>
      <c r="AA8" s="13">
        <f>IF(((N8*60)+O8)&lt;450,(N8*60+O8),450-(((N8*60)+O8-450)*2))</f>
        <v>0</v>
      </c>
      <c r="AB8" s="13">
        <f>MIN(Y8,Z8,AA8)</f>
        <v>0</v>
      </c>
      <c r="AC8" s="13">
        <f>SUM(Y8,Z8,AA8)-AB8</f>
        <v>637</v>
      </c>
    </row>
    <row r="9" spans="1:29" s="23" customFormat="1" ht="19.5" customHeight="1" thickBot="1">
      <c r="A9" s="35">
        <v>3</v>
      </c>
      <c r="B9" s="36">
        <f>P9+S9+W9</f>
        <v>612</v>
      </c>
      <c r="C9" s="37" t="s">
        <v>28</v>
      </c>
      <c r="D9" s="38" t="s">
        <v>11</v>
      </c>
      <c r="E9" s="41">
        <v>77</v>
      </c>
      <c r="F9" s="52">
        <v>3137</v>
      </c>
      <c r="G9" s="45" t="s">
        <v>29</v>
      </c>
      <c r="H9" s="39">
        <v>1950</v>
      </c>
      <c r="I9" s="40">
        <v>58</v>
      </c>
      <c r="J9" s="41">
        <v>6</v>
      </c>
      <c r="K9" s="39">
        <v>12</v>
      </c>
      <c r="L9" s="42">
        <v>3</v>
      </c>
      <c r="M9" s="43">
        <v>2</v>
      </c>
      <c r="N9" s="41">
        <v>0</v>
      </c>
      <c r="O9" s="39">
        <v>0</v>
      </c>
      <c r="P9" s="21">
        <f>I9+AC9</f>
        <v>612</v>
      </c>
      <c r="Q9" s="8"/>
      <c r="R9" s="5"/>
      <c r="S9" s="10">
        <f>IF(((Q9*60)+R9)&lt;600,(Q9*60+R9),600-(((Q9*60)+R9-600)*2))</f>
        <v>0</v>
      </c>
      <c r="T9" s="44"/>
      <c r="U9" s="45"/>
      <c r="V9" s="45"/>
      <c r="W9" s="10">
        <f>IF(((T9*60)+U9)&lt;300,(T9*60+U9),300-(((T9*60)+U9-300)*2))+IF(V9=0,0,(75-((V9-1)*5)))</f>
        <v>0</v>
      </c>
      <c r="Y9" s="13">
        <f>IF(((J9*60)+K9)&lt;450,(J9*60+K9),450-(((J9*60)+K9-450)*2))</f>
        <v>372</v>
      </c>
      <c r="Z9" s="13">
        <f>IF(((L9*60)+M9)&lt;450,(L9*60+M9),450-(((L9*60)+M9-450)*2))</f>
        <v>182</v>
      </c>
      <c r="AA9" s="13">
        <f>IF(((N9*60)+O9)&lt;450,(N9*60+O9),450-(((N9*60)+O9-450)*2))</f>
        <v>0</v>
      </c>
      <c r="AB9" s="13">
        <f>MIN(Y9,Z9,AA9)</f>
        <v>0</v>
      </c>
      <c r="AC9" s="13">
        <f>SUM(Y9,Z9,AA9)-AB9</f>
        <v>554</v>
      </c>
    </row>
  </sheetData>
  <sheetProtection password="8145" sheet="1" objects="1" scenarios="1"/>
  <mergeCells count="18">
    <mergeCell ref="B5:B6"/>
    <mergeCell ref="P5:P6"/>
    <mergeCell ref="A1:W1"/>
    <mergeCell ref="W5:W6"/>
    <mergeCell ref="S5:S6"/>
    <mergeCell ref="A5:A6"/>
    <mergeCell ref="L5:M5"/>
    <mergeCell ref="N5:O5"/>
    <mergeCell ref="T5:U5"/>
    <mergeCell ref="C5:C6"/>
    <mergeCell ref="D5:D6"/>
    <mergeCell ref="I5:I6"/>
    <mergeCell ref="J5:K5"/>
    <mergeCell ref="E5:E6"/>
    <mergeCell ref="Q5:R5"/>
    <mergeCell ref="G5:G6"/>
    <mergeCell ref="H5:H6"/>
    <mergeCell ref="F5:F6"/>
  </mergeCells>
  <printOptions horizontalCentered="1"/>
  <pageMargins left="0.3937007874015748" right="0.3937007874015748" top="1.968503937007874" bottom="0.3937007874015748" header="0" footer="0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BSAFTPZ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Szécsi Imre</dc:creator>
  <cp:keywords/>
  <dc:description/>
  <cp:lastModifiedBy>Rusznák Miklós</cp:lastModifiedBy>
  <cp:lastPrinted>2007-07-25T22:22:05Z</cp:lastPrinted>
  <dcterms:created xsi:type="dcterms:W3CDTF">2005-08-21T15:33:52Z</dcterms:created>
  <dcterms:modified xsi:type="dcterms:W3CDTF">2007-07-25T23:14:20Z</dcterms:modified>
  <cp:category/>
  <cp:version/>
  <cp:contentType/>
  <cp:contentStatus/>
</cp:coreProperties>
</file>