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F1H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<sst xmlns="http://schemas.openxmlformats.org/spreadsheetml/2006/main" count="45" uniqueCount="24">
  <si>
    <t>10. Balaton-Trophy 2006</t>
  </si>
  <si>
    <t>Wettbewerbsleiter: Hársfalvi István</t>
  </si>
  <si>
    <t>Gesamtbewertung</t>
  </si>
  <si>
    <t>Rang</t>
  </si>
  <si>
    <t>Start Nr.</t>
  </si>
  <si>
    <t>Name</t>
  </si>
  <si>
    <t>Land</t>
  </si>
  <si>
    <t>1.DG</t>
  </si>
  <si>
    <t>2.DG</t>
  </si>
  <si>
    <t>3.DG</t>
  </si>
  <si>
    <t>4.DG</t>
  </si>
  <si>
    <t>5.DG</t>
  </si>
  <si>
    <t>Total</t>
  </si>
  <si>
    <t>1. St</t>
  </si>
  <si>
    <t>2. St</t>
  </si>
  <si>
    <t>3. St</t>
  </si>
  <si>
    <t>4. St</t>
  </si>
  <si>
    <t>5. St</t>
  </si>
  <si>
    <t>Jugendliche</t>
  </si>
  <si>
    <t>Start Nr.:</t>
  </si>
  <si>
    <t>Mannschaft</t>
  </si>
  <si>
    <t>Mannschaftsmitglieder</t>
  </si>
  <si>
    <t>Tapolca, den 04.06.2006</t>
  </si>
  <si>
    <t>F1H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</si>
</sst>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24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MI\Dokumentumok\Klub\Balaton%202006%20F1K%20v&#233;geredm&#233;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MI\Dokumentumok\Klub\Balaton%202006%20F1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Nach Kategorien"/>
      <sheetName val="Mannschaft"/>
      <sheetName val="Csapat Segé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Nach Kategorien"/>
      <sheetName val="Mannschaft"/>
      <sheetName val="Csapat Segéd"/>
    </sheetNames>
    <sheetDataSet>
      <sheetData sheetId="0">
        <row r="2">
          <cell r="A2">
            <v>2</v>
          </cell>
          <cell r="B2">
            <v>5</v>
          </cell>
          <cell r="C2" t="str">
            <v>Može Slavko</v>
          </cell>
          <cell r="D2">
            <v>1964</v>
          </cell>
          <cell r="E2" t="str">
            <v>SLO</v>
          </cell>
          <cell r="F2" t="str">
            <v>AK Novo Mesto</v>
          </cell>
          <cell r="H2">
            <v>79</v>
          </cell>
          <cell r="I2">
            <v>78</v>
          </cell>
          <cell r="J2">
            <v>90</v>
          </cell>
          <cell r="M2">
            <v>247</v>
          </cell>
          <cell r="S2">
            <v>247</v>
          </cell>
          <cell r="T2">
            <v>2</v>
          </cell>
        </row>
        <row r="3">
          <cell r="A3">
            <v>3</v>
          </cell>
          <cell r="B3">
            <v>2</v>
          </cell>
          <cell r="C3" t="str">
            <v>Pete László</v>
          </cell>
          <cell r="D3">
            <v>1959</v>
          </cell>
          <cell r="E3" t="str">
            <v>HUN</v>
          </cell>
          <cell r="F3" t="str">
            <v>Zalaegerszeg VMK</v>
          </cell>
          <cell r="H3">
            <v>45</v>
          </cell>
          <cell r="I3">
            <v>90</v>
          </cell>
          <cell r="J3">
            <v>59</v>
          </cell>
          <cell r="M3">
            <v>194</v>
          </cell>
          <cell r="S3">
            <v>194</v>
          </cell>
          <cell r="T3">
            <v>8</v>
          </cell>
        </row>
        <row r="4">
          <cell r="A4">
            <v>4</v>
          </cell>
          <cell r="B4">
            <v>2</v>
          </cell>
          <cell r="C4" t="str">
            <v>Pete Gábor</v>
          </cell>
          <cell r="D4">
            <v>1984</v>
          </cell>
          <cell r="E4" t="str">
            <v>HUN</v>
          </cell>
          <cell r="F4" t="str">
            <v>Zalaegerszeg VMK</v>
          </cell>
          <cell r="H4">
            <v>19</v>
          </cell>
          <cell r="I4">
            <v>0</v>
          </cell>
          <cell r="J4">
            <v>0</v>
          </cell>
          <cell r="M4">
            <v>19</v>
          </cell>
          <cell r="S4">
            <v>19</v>
          </cell>
          <cell r="T4">
            <v>19</v>
          </cell>
        </row>
        <row r="5">
          <cell r="A5">
            <v>5</v>
          </cell>
          <cell r="B5">
            <v>2</v>
          </cell>
          <cell r="C5" t="str">
            <v>Pete Balázs</v>
          </cell>
          <cell r="D5">
            <v>1987</v>
          </cell>
          <cell r="E5" t="str">
            <v>HUN</v>
          </cell>
          <cell r="F5" t="str">
            <v>Zalaegerszeg VMK</v>
          </cell>
          <cell r="H5">
            <v>90</v>
          </cell>
          <cell r="I5">
            <v>27</v>
          </cell>
          <cell r="J5">
            <v>90</v>
          </cell>
          <cell r="M5">
            <v>207</v>
          </cell>
          <cell r="S5">
            <v>207</v>
          </cell>
          <cell r="T5">
            <v>5</v>
          </cell>
        </row>
        <row r="6">
          <cell r="A6">
            <v>7</v>
          </cell>
          <cell r="B6">
            <v>4</v>
          </cell>
          <cell r="C6" t="str">
            <v>Horváth Tamás</v>
          </cell>
          <cell r="D6">
            <v>1990</v>
          </cell>
          <cell r="E6" t="str">
            <v>HUN</v>
          </cell>
          <cell r="F6" t="str">
            <v>Herendi MSE</v>
          </cell>
          <cell r="G6" t="str">
            <v>J</v>
          </cell>
          <cell r="H6">
            <v>65</v>
          </cell>
          <cell r="I6">
            <v>54</v>
          </cell>
          <cell r="J6">
            <v>37</v>
          </cell>
          <cell r="M6">
            <v>156</v>
          </cell>
          <cell r="S6">
            <v>156</v>
          </cell>
          <cell r="T6">
            <v>10</v>
          </cell>
        </row>
        <row r="7">
          <cell r="A7">
            <v>8</v>
          </cell>
          <cell r="B7">
            <v>4</v>
          </cell>
          <cell r="C7" t="str">
            <v>Kulcsár Henrik</v>
          </cell>
          <cell r="D7">
            <v>1990</v>
          </cell>
          <cell r="E7" t="str">
            <v>HUN</v>
          </cell>
          <cell r="F7" t="str">
            <v>Herendi MSE</v>
          </cell>
          <cell r="G7" t="str">
            <v>J</v>
          </cell>
          <cell r="H7">
            <v>90</v>
          </cell>
          <cell r="I7">
            <v>0</v>
          </cell>
          <cell r="J7">
            <v>27</v>
          </cell>
          <cell r="M7">
            <v>117</v>
          </cell>
          <cell r="S7">
            <v>117</v>
          </cell>
          <cell r="T7">
            <v>13</v>
          </cell>
        </row>
        <row r="8">
          <cell r="A8">
            <v>9</v>
          </cell>
          <cell r="B8">
            <v>4</v>
          </cell>
          <cell r="C8" t="str">
            <v>Kulcsár Richárd</v>
          </cell>
          <cell r="D8">
            <v>1988</v>
          </cell>
          <cell r="E8" t="str">
            <v>HUN</v>
          </cell>
          <cell r="F8" t="str">
            <v>Herendi MSE</v>
          </cell>
          <cell r="G8" t="str">
            <v>J</v>
          </cell>
          <cell r="H8">
            <v>23</v>
          </cell>
          <cell r="I8">
            <v>8</v>
          </cell>
          <cell r="J8">
            <v>34</v>
          </cell>
          <cell r="M8">
            <v>65</v>
          </cell>
          <cell r="S8">
            <v>65</v>
          </cell>
          <cell r="T8">
            <v>17</v>
          </cell>
        </row>
        <row r="9">
          <cell r="A9">
            <v>10</v>
          </cell>
          <cell r="C9" t="str">
            <v>Volf Norbert</v>
          </cell>
          <cell r="D9">
            <v>1992</v>
          </cell>
          <cell r="E9" t="str">
            <v>HUN</v>
          </cell>
          <cell r="F9" t="str">
            <v>Herendi MSE</v>
          </cell>
          <cell r="G9" t="str">
            <v>J</v>
          </cell>
          <cell r="H9">
            <v>90</v>
          </cell>
          <cell r="I9">
            <v>35</v>
          </cell>
          <cell r="J9">
            <v>29</v>
          </cell>
          <cell r="M9">
            <v>154</v>
          </cell>
          <cell r="S9">
            <v>154</v>
          </cell>
          <cell r="T9">
            <v>11</v>
          </cell>
        </row>
        <row r="10">
          <cell r="A10">
            <v>11</v>
          </cell>
          <cell r="B10">
            <v>4</v>
          </cell>
          <cell r="C10" t="str">
            <v>Kerner Ferenc</v>
          </cell>
          <cell r="D10">
            <v>1971</v>
          </cell>
          <cell r="E10" t="str">
            <v>HUN</v>
          </cell>
          <cell r="F10" t="str">
            <v>Herendi MSE</v>
          </cell>
          <cell r="H10">
            <v>69</v>
          </cell>
          <cell r="I10">
            <v>28</v>
          </cell>
          <cell r="J10">
            <v>0</v>
          </cell>
          <cell r="M10">
            <v>97</v>
          </cell>
          <cell r="S10">
            <v>97</v>
          </cell>
          <cell r="T10">
            <v>14</v>
          </cell>
        </row>
        <row r="11">
          <cell r="A11">
            <v>14</v>
          </cell>
          <cell r="B11">
            <v>5</v>
          </cell>
          <cell r="C11" t="str">
            <v>Miha Lemut</v>
          </cell>
          <cell r="E11" t="str">
            <v>SLO</v>
          </cell>
          <cell r="F11" t="str">
            <v>AK Murska Sobota</v>
          </cell>
          <cell r="H11">
            <v>2</v>
          </cell>
          <cell r="I11">
            <v>16</v>
          </cell>
          <cell r="M11">
            <v>18</v>
          </cell>
          <cell r="S11">
            <v>18</v>
          </cell>
          <cell r="T11">
            <v>20</v>
          </cell>
        </row>
        <row r="12">
          <cell r="A12">
            <v>15</v>
          </cell>
          <cell r="B12">
            <v>5</v>
          </cell>
          <cell r="C12" t="str">
            <v>Grega Filo</v>
          </cell>
          <cell r="E12" t="str">
            <v>SLO</v>
          </cell>
          <cell r="F12" t="str">
            <v>AK Murska Sobota</v>
          </cell>
          <cell r="H12">
            <v>90</v>
          </cell>
          <cell r="I12">
            <v>1</v>
          </cell>
          <cell r="M12">
            <v>91</v>
          </cell>
          <cell r="S12">
            <v>91</v>
          </cell>
          <cell r="T12">
            <v>15</v>
          </cell>
        </row>
        <row r="13">
          <cell r="A13">
            <v>16</v>
          </cell>
          <cell r="C13" t="str">
            <v>Zalatnai Gergő</v>
          </cell>
          <cell r="D13">
            <v>1992</v>
          </cell>
          <cell r="E13" t="str">
            <v>HUN</v>
          </cell>
          <cell r="F13" t="str">
            <v>Zalaegerszeg VMK</v>
          </cell>
          <cell r="G13" t="str">
            <v>J</v>
          </cell>
          <cell r="H13">
            <v>32</v>
          </cell>
          <cell r="I13">
            <v>0</v>
          </cell>
          <cell r="J13">
            <v>0</v>
          </cell>
          <cell r="M13">
            <v>32</v>
          </cell>
          <cell r="S13">
            <v>32</v>
          </cell>
          <cell r="T13">
            <v>18</v>
          </cell>
        </row>
        <row r="14">
          <cell r="A14">
            <v>17</v>
          </cell>
          <cell r="C14" t="str">
            <v>Cseszkó Ottó</v>
          </cell>
          <cell r="D14">
            <v>1992</v>
          </cell>
          <cell r="E14" t="str">
            <v>HUN</v>
          </cell>
          <cell r="F14" t="str">
            <v>Zalaegerszeg VMK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S14">
            <v>0</v>
          </cell>
          <cell r="T14">
            <v>21</v>
          </cell>
        </row>
        <row r="15">
          <cell r="A15">
            <v>21</v>
          </cell>
          <cell r="B15">
            <v>1</v>
          </cell>
          <cell r="C15" t="str">
            <v>Németh Gergely</v>
          </cell>
          <cell r="D15">
            <v>1981</v>
          </cell>
          <cell r="E15" t="str">
            <v>HUN</v>
          </cell>
          <cell r="F15" t="str">
            <v>Savaria Szombathely</v>
          </cell>
          <cell r="H15">
            <v>86</v>
          </cell>
          <cell r="I15">
            <v>90</v>
          </cell>
          <cell r="J15">
            <v>53</v>
          </cell>
          <cell r="M15">
            <v>229</v>
          </cell>
          <cell r="S15">
            <v>229</v>
          </cell>
          <cell r="T15">
            <v>4</v>
          </cell>
        </row>
        <row r="16">
          <cell r="A16">
            <v>22</v>
          </cell>
          <cell r="B16">
            <v>1</v>
          </cell>
          <cell r="C16" t="str">
            <v>Dr. Németh László</v>
          </cell>
          <cell r="D16">
            <v>1955</v>
          </cell>
          <cell r="E16" t="str">
            <v>HUN</v>
          </cell>
          <cell r="F16" t="str">
            <v>Savaria Szombathely</v>
          </cell>
          <cell r="H16">
            <v>90</v>
          </cell>
          <cell r="I16">
            <v>0</v>
          </cell>
          <cell r="M16">
            <v>90</v>
          </cell>
          <cell r="S16">
            <v>90</v>
          </cell>
          <cell r="T16">
            <v>16</v>
          </cell>
        </row>
        <row r="17">
          <cell r="A17">
            <v>24</v>
          </cell>
          <cell r="B17">
            <v>3</v>
          </cell>
          <cell r="C17" t="str">
            <v>Erős Mihály</v>
          </cell>
          <cell r="D17">
            <v>1988</v>
          </cell>
          <cell r="E17" t="str">
            <v>HUN</v>
          </cell>
          <cell r="F17" t="str">
            <v>Dabasi MSE</v>
          </cell>
          <cell r="G17" t="str">
            <v>J</v>
          </cell>
          <cell r="H17">
            <v>84</v>
          </cell>
          <cell r="I17">
            <v>23</v>
          </cell>
          <cell r="J17">
            <v>90</v>
          </cell>
          <cell r="M17">
            <v>197</v>
          </cell>
          <cell r="S17">
            <v>197</v>
          </cell>
          <cell r="T17">
            <v>7</v>
          </cell>
        </row>
        <row r="18">
          <cell r="A18">
            <v>25</v>
          </cell>
          <cell r="B18">
            <v>3</v>
          </cell>
          <cell r="C18" t="str">
            <v>Kovács Gergő</v>
          </cell>
          <cell r="D18">
            <v>1991</v>
          </cell>
          <cell r="E18" t="str">
            <v>HUN</v>
          </cell>
          <cell r="F18" t="str">
            <v>Dabasi MSE</v>
          </cell>
          <cell r="G18" t="str">
            <v>J</v>
          </cell>
          <cell r="H18">
            <v>47</v>
          </cell>
          <cell r="I18">
            <v>90</v>
          </cell>
          <cell r="J18">
            <v>52</v>
          </cell>
          <cell r="M18">
            <v>189</v>
          </cell>
          <cell r="S18">
            <v>189</v>
          </cell>
          <cell r="T18">
            <v>9</v>
          </cell>
        </row>
        <row r="19">
          <cell r="A19">
            <v>27</v>
          </cell>
          <cell r="B19">
            <v>3</v>
          </cell>
          <cell r="C19" t="str">
            <v>Szabó Viktor</v>
          </cell>
          <cell r="D19">
            <v>1992</v>
          </cell>
          <cell r="E19" t="str">
            <v>HUN</v>
          </cell>
          <cell r="F19" t="str">
            <v>Dabasi MSE</v>
          </cell>
          <cell r="G19" t="str">
            <v>J</v>
          </cell>
          <cell r="H19">
            <v>90</v>
          </cell>
          <cell r="I19">
            <v>36</v>
          </cell>
          <cell r="J19">
            <v>75</v>
          </cell>
          <cell r="M19">
            <v>201</v>
          </cell>
          <cell r="S19">
            <v>201</v>
          </cell>
          <cell r="T19">
            <v>6</v>
          </cell>
        </row>
        <row r="20">
          <cell r="A20">
            <v>28</v>
          </cell>
          <cell r="B20">
            <v>3</v>
          </cell>
          <cell r="C20" t="str">
            <v>Tóth Kristóf</v>
          </cell>
          <cell r="D20">
            <v>1953</v>
          </cell>
          <cell r="E20" t="str">
            <v>HUN</v>
          </cell>
          <cell r="F20" t="str">
            <v>Dabasi MSE</v>
          </cell>
          <cell r="G20" t="str">
            <v>J</v>
          </cell>
          <cell r="H20">
            <v>27</v>
          </cell>
          <cell r="I20">
            <v>90</v>
          </cell>
          <cell r="J20">
            <v>33</v>
          </cell>
          <cell r="M20">
            <v>150</v>
          </cell>
          <cell r="S20">
            <v>150</v>
          </cell>
          <cell r="T20">
            <v>12</v>
          </cell>
        </row>
        <row r="21">
          <cell r="A21">
            <v>31</v>
          </cell>
          <cell r="C21" t="str">
            <v>Erős Mihály Gábor</v>
          </cell>
          <cell r="D21">
            <v>1954</v>
          </cell>
          <cell r="E21" t="str">
            <v>HUN</v>
          </cell>
          <cell r="F21" t="str">
            <v>Dabasi MSE</v>
          </cell>
          <cell r="H21">
            <v>90</v>
          </cell>
          <cell r="I21">
            <v>65</v>
          </cell>
          <cell r="J21">
            <v>90</v>
          </cell>
          <cell r="M21">
            <v>245</v>
          </cell>
          <cell r="S21">
            <v>245</v>
          </cell>
          <cell r="T21">
            <v>3</v>
          </cell>
        </row>
        <row r="22">
          <cell r="A22">
            <v>32</v>
          </cell>
          <cell r="B22">
            <v>2</v>
          </cell>
          <cell r="C22" t="str">
            <v>Szteblák Tamás</v>
          </cell>
          <cell r="D22">
            <v>1989</v>
          </cell>
          <cell r="E22" t="str">
            <v>HUN</v>
          </cell>
          <cell r="F22" t="str">
            <v>Zalaegerszeg VMK</v>
          </cell>
          <cell r="G22" t="str">
            <v>J</v>
          </cell>
          <cell r="H22">
            <v>90</v>
          </cell>
          <cell r="I22">
            <v>72</v>
          </cell>
          <cell r="J22">
            <v>90</v>
          </cell>
          <cell r="M22">
            <v>252</v>
          </cell>
          <cell r="S22">
            <v>252</v>
          </cell>
          <cell r="T22">
            <v>1</v>
          </cell>
        </row>
      </sheetData>
      <sheetData sheetId="2">
        <row r="37">
          <cell r="B37">
            <v>5</v>
          </cell>
          <cell r="C37" t="str">
            <v>Savaria Szombathely</v>
          </cell>
          <cell r="D37" t="str">
            <v>HUN</v>
          </cell>
          <cell r="E37" t="str">
            <v>Németh Gergely, Dr. Németh László</v>
          </cell>
          <cell r="P37">
            <v>319</v>
          </cell>
        </row>
        <row r="38">
          <cell r="B38">
            <v>1</v>
          </cell>
          <cell r="C38" t="str">
            <v>Zalaegerszeg VMK</v>
          </cell>
          <cell r="D38" t="str">
            <v>HUN</v>
          </cell>
          <cell r="E38" t="str">
            <v>Pete László, Pete Gábor, Pete Balázs, Szteblák Tamás</v>
          </cell>
          <cell r="P38">
            <v>653</v>
          </cell>
        </row>
        <row r="39">
          <cell r="B39">
            <v>2</v>
          </cell>
          <cell r="C39" t="str">
            <v>Dabasi MSE</v>
          </cell>
          <cell r="D39" t="str">
            <v>HUN</v>
          </cell>
          <cell r="E39" t="str">
            <v>Erős Mihály, Kovács Gergő, Szabó Viktor, Tóth Kristóf</v>
          </cell>
          <cell r="P39">
            <v>587</v>
          </cell>
        </row>
        <row r="40">
          <cell r="B40">
            <v>3</v>
          </cell>
          <cell r="C40" t="str">
            <v>Herendi MSE</v>
          </cell>
          <cell r="D40" t="str">
            <v>HUN</v>
          </cell>
          <cell r="E40" t="str">
            <v>Horváth Tamás, Kulcsár Henrik, Kulcsár Richárd, Kerner Ferenc</v>
          </cell>
          <cell r="P40">
            <v>370</v>
          </cell>
        </row>
        <row r="41">
          <cell r="B41">
            <v>4</v>
          </cell>
          <cell r="C41" t="str">
            <v>Slovenia</v>
          </cell>
          <cell r="D41" t="str">
            <v>SLO</v>
          </cell>
          <cell r="E41" t="str">
            <v>Može Slavko, Miha Lemut, Grega Filo</v>
          </cell>
          <cell r="P41">
            <v>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workbookViewId="0" topLeftCell="A1">
      <selection activeCell="C35" sqref="C35"/>
    </sheetView>
  </sheetViews>
  <sheetFormatPr defaultColWidth="9.140625" defaultRowHeight="12.75"/>
  <cols>
    <col min="2" max="3" width="4.140625" style="0" bestFit="1" customWidth="1"/>
    <col min="4" max="4" width="18.7109375" style="0" bestFit="1" customWidth="1"/>
    <col min="5" max="5" width="6.8515625" style="0" bestFit="1" customWidth="1"/>
    <col min="6" max="16" width="5.7109375" style="0" customWidth="1"/>
    <col min="17" max="17" width="4.140625" style="0" bestFit="1" customWidth="1"/>
  </cols>
  <sheetData>
    <row r="1" spans="2:17" ht="30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17" ht="20.25">
      <c r="B2" s="12" t="s">
        <v>22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20.2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ht="2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20.25">
      <c r="B5" s="27" t="s">
        <v>23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2:17" ht="20.25"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2"/>
    </row>
    <row r="7" spans="2:17" ht="20.25">
      <c r="B7" s="19" t="s">
        <v>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1:17" ht="12.75">
      <c r="K8" s="4"/>
      <c r="Q8" s="4"/>
    </row>
    <row r="9" spans="2:17" ht="53.25">
      <c r="B9" s="13" t="s">
        <v>3</v>
      </c>
      <c r="C9" s="13" t="s">
        <v>4</v>
      </c>
      <c r="D9" s="14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3" t="s">
        <v>13</v>
      </c>
      <c r="M9" s="13" t="s">
        <v>14</v>
      </c>
      <c r="N9" s="13" t="s">
        <v>15</v>
      </c>
      <c r="O9" s="13" t="s">
        <v>16</v>
      </c>
      <c r="P9" s="13" t="s">
        <v>17</v>
      </c>
      <c r="Q9" s="13" t="s">
        <v>12</v>
      </c>
    </row>
    <row r="10" spans="2:17" ht="12.75">
      <c r="B10" s="15">
        <f aca="true" t="shared" si="0" ref="B10:B30">RANK(Q10,Q$10:Q$30,0)</f>
        <v>1</v>
      </c>
      <c r="C10" s="5">
        <v>32</v>
      </c>
      <c r="D10" s="6" t="str">
        <f>VLOOKUP(C10,'[2]Gesamt'!A$2:T$346,3,FALSE)</f>
        <v>Szteblák Tamás</v>
      </c>
      <c r="E10" s="7" t="str">
        <f>VLOOKUP(C10,'[2]Gesamt'!A$2:T$34,5)</f>
        <v>HUN</v>
      </c>
      <c r="F10" s="7">
        <f>VLOOKUP($C10,'[2]Gesamt'!$A$2:$U$34,8)</f>
        <v>90</v>
      </c>
      <c r="G10" s="7">
        <f>VLOOKUP($C10,'[2]Gesamt'!$A$2:$U$34,9)</f>
        <v>72</v>
      </c>
      <c r="H10" s="7">
        <f>VLOOKUP($C10,'[2]Gesamt'!$A$2:$U$34,10)</f>
        <v>90</v>
      </c>
      <c r="I10" s="7">
        <f>VLOOKUP($C10,'[2]Gesamt'!$A$2:$U$34,11)</f>
        <v>0</v>
      </c>
      <c r="J10" s="7">
        <f>VLOOKUP($C10,'[2]Gesamt'!$A$2:$U$34,12)</f>
        <v>0</v>
      </c>
      <c r="K10" s="8">
        <f>VLOOKUP($C10,'[2]Gesamt'!$A$2:$U$34,13)</f>
        <v>252</v>
      </c>
      <c r="L10" s="7">
        <f>VLOOKUP($C10,'[2]Gesamt'!$A$2:$U$34,14)</f>
        <v>0</v>
      </c>
      <c r="M10" s="7">
        <f>VLOOKUP($C10,'[2]Gesamt'!$A$2:$U$34,15)</f>
        <v>0</v>
      </c>
      <c r="N10" s="7">
        <f>VLOOKUP($C10,'[2]Gesamt'!$A$2:$U$34,16)</f>
        <v>0</v>
      </c>
      <c r="O10" s="7">
        <f>VLOOKUP($C10,'[2]Gesamt'!$A$2:$U$34,17)</f>
        <v>0</v>
      </c>
      <c r="P10" s="7">
        <f>VLOOKUP($C10,'[2]Gesamt'!$A$2:$U$34,18)</f>
        <v>0</v>
      </c>
      <c r="Q10" s="8">
        <f>VLOOKUP($C10,'[2]Gesamt'!$A$2:$U$34,19)</f>
        <v>252</v>
      </c>
    </row>
    <row r="11" spans="2:17" ht="12.75">
      <c r="B11" s="15">
        <f t="shared" si="0"/>
        <v>2</v>
      </c>
      <c r="C11" s="5">
        <v>2</v>
      </c>
      <c r="D11" s="6" t="str">
        <f>VLOOKUP(C11,'[2]Gesamt'!A$2:T$346,3,FALSE)</f>
        <v>Može Slavko</v>
      </c>
      <c r="E11" s="7" t="str">
        <f>VLOOKUP(C11,'[2]Gesamt'!A$2:T$34,5)</f>
        <v>SLO</v>
      </c>
      <c r="F11" s="7">
        <f>VLOOKUP($C11,'[2]Gesamt'!$A$2:$U$34,8)</f>
        <v>79</v>
      </c>
      <c r="G11" s="7">
        <f>VLOOKUP($C11,'[2]Gesamt'!$A$2:$U$34,9)</f>
        <v>78</v>
      </c>
      <c r="H11" s="7">
        <f>VLOOKUP($C11,'[2]Gesamt'!$A$2:$U$34,10)</f>
        <v>90</v>
      </c>
      <c r="I11" s="7">
        <f>VLOOKUP($C11,'[2]Gesamt'!$A$2:$U$34,11)</f>
        <v>0</v>
      </c>
      <c r="J11" s="7">
        <f>VLOOKUP($C11,'[2]Gesamt'!$A$2:$U$34,12)</f>
        <v>0</v>
      </c>
      <c r="K11" s="8">
        <f>VLOOKUP($C11,'[2]Gesamt'!$A$2:$U$34,13)</f>
        <v>247</v>
      </c>
      <c r="L11" s="7">
        <f>VLOOKUP($C11,'[2]Gesamt'!$A$2:$U$34,14)</f>
        <v>0</v>
      </c>
      <c r="M11" s="7">
        <f>VLOOKUP($C11,'[2]Gesamt'!$A$2:$U$34,15)</f>
        <v>0</v>
      </c>
      <c r="N11" s="7">
        <f>VLOOKUP($C11,'[2]Gesamt'!$A$2:$U$34,16)</f>
        <v>0</v>
      </c>
      <c r="O11" s="7">
        <f>VLOOKUP($C11,'[2]Gesamt'!$A$2:$U$34,17)</f>
        <v>0</v>
      </c>
      <c r="P11" s="7">
        <f>VLOOKUP($C11,'[2]Gesamt'!$A$2:$U$34,18)</f>
        <v>0</v>
      </c>
      <c r="Q11" s="8">
        <f>VLOOKUP($C11,'[2]Gesamt'!$A$2:$U$34,19)</f>
        <v>247</v>
      </c>
    </row>
    <row r="12" spans="2:17" ht="12.75">
      <c r="B12" s="15">
        <f t="shared" si="0"/>
        <v>3</v>
      </c>
      <c r="C12" s="5">
        <v>31</v>
      </c>
      <c r="D12" s="6" t="str">
        <f>VLOOKUP(C12,'[2]Gesamt'!A$2:T$346,3,FALSE)</f>
        <v>Erős Mihály Gábor</v>
      </c>
      <c r="E12" s="7" t="str">
        <f>VLOOKUP(C12,'[2]Gesamt'!A$2:T$34,5)</f>
        <v>HUN</v>
      </c>
      <c r="F12" s="7">
        <f>VLOOKUP($C12,'[2]Gesamt'!$A$2:$U$34,8)</f>
        <v>90</v>
      </c>
      <c r="G12" s="7">
        <f>VLOOKUP($C12,'[2]Gesamt'!$A$2:$U$34,9)</f>
        <v>65</v>
      </c>
      <c r="H12" s="7">
        <f>VLOOKUP($C12,'[2]Gesamt'!$A$2:$U$34,10)</f>
        <v>90</v>
      </c>
      <c r="I12" s="7">
        <f>VLOOKUP($C12,'[2]Gesamt'!$A$2:$U$34,11)</f>
        <v>0</v>
      </c>
      <c r="J12" s="7">
        <f>VLOOKUP($C12,'[2]Gesamt'!$A$2:$U$34,12)</f>
        <v>0</v>
      </c>
      <c r="K12" s="8">
        <f>VLOOKUP($C12,'[2]Gesamt'!$A$2:$U$34,13)</f>
        <v>245</v>
      </c>
      <c r="L12" s="7">
        <f>VLOOKUP($C12,'[2]Gesamt'!$A$2:$U$34,14)</f>
        <v>0</v>
      </c>
      <c r="M12" s="7">
        <f>VLOOKUP($C12,'[2]Gesamt'!$A$2:$U$34,15)</f>
        <v>0</v>
      </c>
      <c r="N12" s="7">
        <f>VLOOKUP($C12,'[2]Gesamt'!$A$2:$U$34,16)</f>
        <v>0</v>
      </c>
      <c r="O12" s="7">
        <f>VLOOKUP($C12,'[2]Gesamt'!$A$2:$U$34,17)</f>
        <v>0</v>
      </c>
      <c r="P12" s="7">
        <f>VLOOKUP($C12,'[2]Gesamt'!$A$2:$U$34,18)</f>
        <v>0</v>
      </c>
      <c r="Q12" s="8">
        <f>VLOOKUP($C12,'[2]Gesamt'!$A$2:$U$34,19)</f>
        <v>245</v>
      </c>
    </row>
    <row r="13" spans="2:17" ht="12.75">
      <c r="B13" s="15">
        <f t="shared" si="0"/>
        <v>4</v>
      </c>
      <c r="C13" s="5">
        <v>21</v>
      </c>
      <c r="D13" s="6" t="str">
        <f>VLOOKUP(C13,'[2]Gesamt'!A$2:T$346,3,FALSE)</f>
        <v>Németh Gergely</v>
      </c>
      <c r="E13" s="7" t="str">
        <f>VLOOKUP(C13,'[2]Gesamt'!A$2:T$34,5)</f>
        <v>HUN</v>
      </c>
      <c r="F13" s="7">
        <f>VLOOKUP($C13,'[2]Gesamt'!$A$2:$U$34,8)</f>
        <v>86</v>
      </c>
      <c r="G13" s="7">
        <f>VLOOKUP($C13,'[2]Gesamt'!$A$2:$U$34,9)</f>
        <v>90</v>
      </c>
      <c r="H13" s="7">
        <f>VLOOKUP($C13,'[2]Gesamt'!$A$2:$U$34,10)</f>
        <v>53</v>
      </c>
      <c r="I13" s="7">
        <f>VLOOKUP($C13,'[2]Gesamt'!$A$2:$U$34,11)</f>
        <v>0</v>
      </c>
      <c r="J13" s="7">
        <f>VLOOKUP($C13,'[2]Gesamt'!$A$2:$U$34,12)</f>
        <v>0</v>
      </c>
      <c r="K13" s="8">
        <f>VLOOKUP($C13,'[2]Gesamt'!$A$2:$U$34,13)</f>
        <v>229</v>
      </c>
      <c r="L13" s="7">
        <f>VLOOKUP($C13,'[2]Gesamt'!$A$2:$U$34,14)</f>
        <v>0</v>
      </c>
      <c r="M13" s="7">
        <f>VLOOKUP($C13,'[2]Gesamt'!$A$2:$U$34,15)</f>
        <v>0</v>
      </c>
      <c r="N13" s="7">
        <f>VLOOKUP($C13,'[2]Gesamt'!$A$2:$U$34,16)</f>
        <v>0</v>
      </c>
      <c r="O13" s="7">
        <f>VLOOKUP($C13,'[2]Gesamt'!$A$2:$U$34,17)</f>
        <v>0</v>
      </c>
      <c r="P13" s="7">
        <f>VLOOKUP($C13,'[2]Gesamt'!$A$2:$U$34,18)</f>
        <v>0</v>
      </c>
      <c r="Q13" s="8">
        <f>VLOOKUP($C13,'[2]Gesamt'!$A$2:$U$34,19)</f>
        <v>229</v>
      </c>
    </row>
    <row r="14" spans="2:17" ht="12.75">
      <c r="B14" s="15">
        <f t="shared" si="0"/>
        <v>5</v>
      </c>
      <c r="C14" s="5">
        <v>5</v>
      </c>
      <c r="D14" s="6" t="str">
        <f>VLOOKUP(C14,'[2]Gesamt'!A$2:T$346,3,FALSE)</f>
        <v>Pete Balázs</v>
      </c>
      <c r="E14" s="7" t="str">
        <f>VLOOKUP(C14,'[2]Gesamt'!A$2:T$34,5)</f>
        <v>HUN</v>
      </c>
      <c r="F14" s="7">
        <f>VLOOKUP($C14,'[2]Gesamt'!$A$2:$U$34,8)</f>
        <v>90</v>
      </c>
      <c r="G14" s="7">
        <f>VLOOKUP($C14,'[2]Gesamt'!$A$2:$U$34,9)</f>
        <v>27</v>
      </c>
      <c r="H14" s="7">
        <f>VLOOKUP($C14,'[2]Gesamt'!$A$2:$U$34,10)</f>
        <v>90</v>
      </c>
      <c r="I14" s="7">
        <f>VLOOKUP($C14,'[2]Gesamt'!$A$2:$U$34,11)</f>
        <v>0</v>
      </c>
      <c r="J14" s="7">
        <f>VLOOKUP($C14,'[2]Gesamt'!$A$2:$U$34,12)</f>
        <v>0</v>
      </c>
      <c r="K14" s="8">
        <f>VLOOKUP($C14,'[2]Gesamt'!$A$2:$U$34,13)</f>
        <v>207</v>
      </c>
      <c r="L14" s="7">
        <f>VLOOKUP($C14,'[2]Gesamt'!$A$2:$U$34,14)</f>
        <v>0</v>
      </c>
      <c r="M14" s="7">
        <f>VLOOKUP($C14,'[2]Gesamt'!$A$2:$U$34,15)</f>
        <v>0</v>
      </c>
      <c r="N14" s="7">
        <f>VLOOKUP($C14,'[2]Gesamt'!$A$2:$U$34,16)</f>
        <v>0</v>
      </c>
      <c r="O14" s="7">
        <f>VLOOKUP($C14,'[2]Gesamt'!$A$2:$U$34,17)</f>
        <v>0</v>
      </c>
      <c r="P14" s="7">
        <f>VLOOKUP($C14,'[2]Gesamt'!$A$2:$U$34,18)</f>
        <v>0</v>
      </c>
      <c r="Q14" s="8">
        <f>VLOOKUP($C14,'[2]Gesamt'!$A$2:$U$34,19)</f>
        <v>207</v>
      </c>
    </row>
    <row r="15" spans="2:17" ht="12.75">
      <c r="B15" s="15">
        <f t="shared" si="0"/>
        <v>6</v>
      </c>
      <c r="C15" s="5">
        <v>27</v>
      </c>
      <c r="D15" s="6" t="str">
        <f>VLOOKUP(C15,'[2]Gesamt'!A$2:T$346,3,FALSE)</f>
        <v>Szabó Viktor</v>
      </c>
      <c r="E15" s="7" t="str">
        <f>VLOOKUP(C15,'[2]Gesamt'!A$2:T$34,5)</f>
        <v>HUN</v>
      </c>
      <c r="F15" s="7">
        <f>VLOOKUP($C15,'[2]Gesamt'!$A$2:$U$34,8)</f>
        <v>90</v>
      </c>
      <c r="G15" s="7">
        <f>VLOOKUP($C15,'[2]Gesamt'!$A$2:$U$34,9)</f>
        <v>36</v>
      </c>
      <c r="H15" s="7">
        <f>VLOOKUP($C15,'[2]Gesamt'!$A$2:$U$34,10)</f>
        <v>75</v>
      </c>
      <c r="I15" s="7">
        <f>VLOOKUP($C15,'[2]Gesamt'!$A$2:$U$34,11)</f>
        <v>0</v>
      </c>
      <c r="J15" s="7">
        <f>VLOOKUP($C15,'[2]Gesamt'!$A$2:$U$34,12)</f>
        <v>0</v>
      </c>
      <c r="K15" s="8">
        <f>VLOOKUP($C15,'[2]Gesamt'!$A$2:$U$34,13)</f>
        <v>201</v>
      </c>
      <c r="L15" s="7">
        <f>VLOOKUP($C15,'[2]Gesamt'!$A$2:$U$34,14)</f>
        <v>0</v>
      </c>
      <c r="M15" s="7">
        <f>VLOOKUP($C15,'[2]Gesamt'!$A$2:$U$34,15)</f>
        <v>0</v>
      </c>
      <c r="N15" s="7">
        <f>VLOOKUP($C15,'[2]Gesamt'!$A$2:$U$34,16)</f>
        <v>0</v>
      </c>
      <c r="O15" s="7">
        <f>VLOOKUP($C15,'[2]Gesamt'!$A$2:$U$34,17)</f>
        <v>0</v>
      </c>
      <c r="P15" s="7">
        <f>VLOOKUP($C15,'[2]Gesamt'!$A$2:$U$34,18)</f>
        <v>0</v>
      </c>
      <c r="Q15" s="8">
        <f>VLOOKUP($C15,'[2]Gesamt'!$A$2:$U$34,19)</f>
        <v>201</v>
      </c>
    </row>
    <row r="16" spans="2:17" ht="12.75">
      <c r="B16" s="15">
        <f t="shared" si="0"/>
        <v>7</v>
      </c>
      <c r="C16" s="5">
        <v>24</v>
      </c>
      <c r="D16" s="6" t="str">
        <f>VLOOKUP(C16,'[2]Gesamt'!A$2:T$346,3,FALSE)</f>
        <v>Erős Mihály</v>
      </c>
      <c r="E16" s="7" t="str">
        <f>VLOOKUP(C16,'[2]Gesamt'!A$2:T$34,5)</f>
        <v>HUN</v>
      </c>
      <c r="F16" s="7">
        <f>VLOOKUP($C16,'[2]Gesamt'!$A$2:$U$34,8)</f>
        <v>84</v>
      </c>
      <c r="G16" s="7">
        <f>VLOOKUP($C16,'[2]Gesamt'!$A$2:$U$34,9)</f>
        <v>23</v>
      </c>
      <c r="H16" s="7">
        <f>VLOOKUP($C16,'[2]Gesamt'!$A$2:$U$34,10)</f>
        <v>90</v>
      </c>
      <c r="I16" s="7">
        <f>VLOOKUP($C16,'[2]Gesamt'!$A$2:$U$34,11)</f>
        <v>0</v>
      </c>
      <c r="J16" s="7">
        <f>VLOOKUP($C16,'[2]Gesamt'!$A$2:$U$34,12)</f>
        <v>0</v>
      </c>
      <c r="K16" s="8">
        <f>VLOOKUP($C16,'[2]Gesamt'!$A$2:$U$34,13)</f>
        <v>197</v>
      </c>
      <c r="L16" s="7">
        <f>VLOOKUP($C16,'[2]Gesamt'!$A$2:$U$34,14)</f>
        <v>0</v>
      </c>
      <c r="M16" s="7">
        <f>VLOOKUP($C16,'[2]Gesamt'!$A$2:$U$34,15)</f>
        <v>0</v>
      </c>
      <c r="N16" s="7">
        <f>VLOOKUP($C16,'[2]Gesamt'!$A$2:$U$34,16)</f>
        <v>0</v>
      </c>
      <c r="O16" s="7">
        <f>VLOOKUP($C16,'[2]Gesamt'!$A$2:$U$34,17)</f>
        <v>0</v>
      </c>
      <c r="P16" s="7">
        <f>VLOOKUP($C16,'[2]Gesamt'!$A$2:$U$34,18)</f>
        <v>0</v>
      </c>
      <c r="Q16" s="8">
        <f>VLOOKUP($C16,'[2]Gesamt'!$A$2:$U$34,19)</f>
        <v>197</v>
      </c>
    </row>
    <row r="17" spans="2:17" ht="12.75">
      <c r="B17" s="15">
        <f t="shared" si="0"/>
        <v>8</v>
      </c>
      <c r="C17" s="5">
        <v>3</v>
      </c>
      <c r="D17" s="6" t="str">
        <f>VLOOKUP(C17,'[2]Gesamt'!A$2:T$346,3,FALSE)</f>
        <v>Pete László</v>
      </c>
      <c r="E17" s="7" t="str">
        <f>VLOOKUP(C17,'[2]Gesamt'!A$2:T$34,5)</f>
        <v>HUN</v>
      </c>
      <c r="F17" s="7">
        <f>VLOOKUP($C17,'[2]Gesamt'!$A$2:$U$34,8)</f>
        <v>45</v>
      </c>
      <c r="G17" s="7">
        <f>VLOOKUP($C17,'[2]Gesamt'!$A$2:$U$34,9)</f>
        <v>90</v>
      </c>
      <c r="H17" s="7">
        <f>VLOOKUP($C17,'[2]Gesamt'!$A$2:$U$34,10)</f>
        <v>59</v>
      </c>
      <c r="I17" s="7">
        <f>VLOOKUP($C17,'[2]Gesamt'!$A$2:$U$34,11)</f>
        <v>0</v>
      </c>
      <c r="J17" s="7">
        <f>VLOOKUP($C17,'[2]Gesamt'!$A$2:$U$34,12)</f>
        <v>0</v>
      </c>
      <c r="K17" s="8">
        <f>VLOOKUP($C17,'[2]Gesamt'!$A$2:$U$34,13)</f>
        <v>194</v>
      </c>
      <c r="L17" s="7">
        <f>VLOOKUP($C17,'[2]Gesamt'!$A$2:$U$34,14)</f>
        <v>0</v>
      </c>
      <c r="M17" s="7">
        <f>VLOOKUP($C17,'[2]Gesamt'!$A$2:$U$34,15)</f>
        <v>0</v>
      </c>
      <c r="N17" s="7">
        <f>VLOOKUP($C17,'[2]Gesamt'!$A$2:$U$34,16)</f>
        <v>0</v>
      </c>
      <c r="O17" s="7">
        <f>VLOOKUP($C17,'[2]Gesamt'!$A$2:$U$34,17)</f>
        <v>0</v>
      </c>
      <c r="P17" s="7">
        <f>VLOOKUP($C17,'[2]Gesamt'!$A$2:$U$34,18)</f>
        <v>0</v>
      </c>
      <c r="Q17" s="8">
        <f>VLOOKUP($C17,'[2]Gesamt'!$A$2:$U$34,19)</f>
        <v>194</v>
      </c>
    </row>
    <row r="18" spans="2:17" ht="12.75">
      <c r="B18" s="15">
        <f t="shared" si="0"/>
        <v>9</v>
      </c>
      <c r="C18" s="5">
        <v>25</v>
      </c>
      <c r="D18" s="6" t="str">
        <f>VLOOKUP(C18,'[2]Gesamt'!A$2:T$346,3,FALSE)</f>
        <v>Kovács Gergő</v>
      </c>
      <c r="E18" s="7" t="str">
        <f>VLOOKUP(C18,'[2]Gesamt'!A$2:T$34,5)</f>
        <v>HUN</v>
      </c>
      <c r="F18" s="7">
        <f>VLOOKUP($C18,'[2]Gesamt'!$A$2:$U$34,8)</f>
        <v>47</v>
      </c>
      <c r="G18" s="7">
        <f>VLOOKUP($C18,'[2]Gesamt'!$A$2:$U$34,9)</f>
        <v>90</v>
      </c>
      <c r="H18" s="7">
        <f>VLOOKUP($C18,'[2]Gesamt'!$A$2:$U$34,10)</f>
        <v>52</v>
      </c>
      <c r="I18" s="7">
        <f>VLOOKUP($C18,'[2]Gesamt'!$A$2:$U$34,11)</f>
        <v>0</v>
      </c>
      <c r="J18" s="7">
        <f>VLOOKUP($C18,'[2]Gesamt'!$A$2:$U$34,12)</f>
        <v>0</v>
      </c>
      <c r="K18" s="8">
        <f>VLOOKUP($C18,'[2]Gesamt'!$A$2:$U$34,13)</f>
        <v>189</v>
      </c>
      <c r="L18" s="7">
        <f>VLOOKUP($C18,'[2]Gesamt'!$A$2:$U$34,14)</f>
        <v>0</v>
      </c>
      <c r="M18" s="7">
        <f>VLOOKUP($C18,'[2]Gesamt'!$A$2:$U$34,15)</f>
        <v>0</v>
      </c>
      <c r="N18" s="7">
        <f>VLOOKUP($C18,'[2]Gesamt'!$A$2:$U$34,16)</f>
        <v>0</v>
      </c>
      <c r="O18" s="7">
        <f>VLOOKUP($C18,'[2]Gesamt'!$A$2:$U$34,17)</f>
        <v>0</v>
      </c>
      <c r="P18" s="7">
        <f>VLOOKUP($C18,'[2]Gesamt'!$A$2:$U$34,18)</f>
        <v>0</v>
      </c>
      <c r="Q18" s="8">
        <f>VLOOKUP($C18,'[2]Gesamt'!$A$2:$U$34,19)</f>
        <v>189</v>
      </c>
    </row>
    <row r="19" spans="2:17" ht="12.75">
      <c r="B19" s="15">
        <f t="shared" si="0"/>
        <v>10</v>
      </c>
      <c r="C19" s="5">
        <v>7</v>
      </c>
      <c r="D19" s="6" t="str">
        <f>VLOOKUP(C19,'[2]Gesamt'!A$2:T$346,3,FALSE)</f>
        <v>Horváth Tamás</v>
      </c>
      <c r="E19" s="7" t="str">
        <f>VLOOKUP(C19,'[2]Gesamt'!A$2:T$34,5)</f>
        <v>HUN</v>
      </c>
      <c r="F19" s="7">
        <f>VLOOKUP($C19,'[2]Gesamt'!$A$2:$U$34,8)</f>
        <v>65</v>
      </c>
      <c r="G19" s="7">
        <f>VLOOKUP($C19,'[2]Gesamt'!$A$2:$U$34,9)</f>
        <v>54</v>
      </c>
      <c r="H19" s="7">
        <f>VLOOKUP($C19,'[2]Gesamt'!$A$2:$U$34,10)</f>
        <v>37</v>
      </c>
      <c r="I19" s="7">
        <f>VLOOKUP($C19,'[2]Gesamt'!$A$2:$U$34,11)</f>
        <v>0</v>
      </c>
      <c r="J19" s="7">
        <f>VLOOKUP($C19,'[2]Gesamt'!$A$2:$U$34,12)</f>
        <v>0</v>
      </c>
      <c r="K19" s="8">
        <f>VLOOKUP($C19,'[2]Gesamt'!$A$2:$U$34,13)</f>
        <v>156</v>
      </c>
      <c r="L19" s="7">
        <f>VLOOKUP($C19,'[2]Gesamt'!$A$2:$U$34,14)</f>
        <v>0</v>
      </c>
      <c r="M19" s="7">
        <f>VLOOKUP($C19,'[2]Gesamt'!$A$2:$U$34,15)</f>
        <v>0</v>
      </c>
      <c r="N19" s="7">
        <f>VLOOKUP($C19,'[2]Gesamt'!$A$2:$U$34,16)</f>
        <v>0</v>
      </c>
      <c r="O19" s="7">
        <f>VLOOKUP($C19,'[2]Gesamt'!$A$2:$U$34,17)</f>
        <v>0</v>
      </c>
      <c r="P19" s="7">
        <f>VLOOKUP($C19,'[2]Gesamt'!$A$2:$U$34,18)</f>
        <v>0</v>
      </c>
      <c r="Q19" s="8">
        <f>VLOOKUP($C19,'[2]Gesamt'!$A$2:$U$34,19)</f>
        <v>156</v>
      </c>
    </row>
    <row r="20" spans="2:17" ht="12.75">
      <c r="B20" s="15">
        <f t="shared" si="0"/>
        <v>11</v>
      </c>
      <c r="C20" s="5">
        <v>10</v>
      </c>
      <c r="D20" s="6" t="str">
        <f>VLOOKUP(C20,'[2]Gesamt'!A$2:T$346,3,FALSE)</f>
        <v>Volf Norbert</v>
      </c>
      <c r="E20" s="7" t="str">
        <f>VLOOKUP(C20,'[2]Gesamt'!A$2:T$34,5)</f>
        <v>HUN</v>
      </c>
      <c r="F20" s="7">
        <f>VLOOKUP($C20,'[2]Gesamt'!$A$2:$U$34,8)</f>
        <v>90</v>
      </c>
      <c r="G20" s="7">
        <f>VLOOKUP($C20,'[2]Gesamt'!$A$2:$U$34,9)</f>
        <v>35</v>
      </c>
      <c r="H20" s="7">
        <f>VLOOKUP($C20,'[2]Gesamt'!$A$2:$U$34,10)</f>
        <v>29</v>
      </c>
      <c r="I20" s="7">
        <f>VLOOKUP($C20,'[2]Gesamt'!$A$2:$U$34,11)</f>
        <v>0</v>
      </c>
      <c r="J20" s="7">
        <f>VLOOKUP($C20,'[2]Gesamt'!$A$2:$U$34,12)</f>
        <v>0</v>
      </c>
      <c r="K20" s="8">
        <f>VLOOKUP($C20,'[2]Gesamt'!$A$2:$U$34,13)</f>
        <v>154</v>
      </c>
      <c r="L20" s="7">
        <f>VLOOKUP($C20,'[2]Gesamt'!$A$2:$U$34,14)</f>
        <v>0</v>
      </c>
      <c r="M20" s="7">
        <f>VLOOKUP($C20,'[2]Gesamt'!$A$2:$U$34,15)</f>
        <v>0</v>
      </c>
      <c r="N20" s="7">
        <f>VLOOKUP($C20,'[2]Gesamt'!$A$2:$U$34,16)</f>
        <v>0</v>
      </c>
      <c r="O20" s="7">
        <f>VLOOKUP($C20,'[2]Gesamt'!$A$2:$U$34,17)</f>
        <v>0</v>
      </c>
      <c r="P20" s="7">
        <f>VLOOKUP($C20,'[2]Gesamt'!$A$2:$U$34,18)</f>
        <v>0</v>
      </c>
      <c r="Q20" s="8">
        <f>VLOOKUP($C20,'[2]Gesamt'!$A$2:$U$34,19)</f>
        <v>154</v>
      </c>
    </row>
    <row r="21" spans="2:17" ht="12.75">
      <c r="B21" s="15">
        <f t="shared" si="0"/>
        <v>12</v>
      </c>
      <c r="C21" s="5">
        <v>28</v>
      </c>
      <c r="D21" s="6" t="str">
        <f>VLOOKUP(C21,'[2]Gesamt'!A$2:T$346,3,FALSE)</f>
        <v>Tóth Kristóf</v>
      </c>
      <c r="E21" s="7" t="str">
        <f>VLOOKUP(C21,'[2]Gesamt'!A$2:T$34,5)</f>
        <v>HUN</v>
      </c>
      <c r="F21" s="7">
        <f>VLOOKUP($C21,'[2]Gesamt'!$A$2:$U$34,8)</f>
        <v>27</v>
      </c>
      <c r="G21" s="7">
        <f>VLOOKUP($C21,'[2]Gesamt'!$A$2:$U$34,9)</f>
        <v>90</v>
      </c>
      <c r="H21" s="7">
        <f>VLOOKUP($C21,'[2]Gesamt'!$A$2:$U$34,10)</f>
        <v>33</v>
      </c>
      <c r="I21" s="7">
        <f>VLOOKUP($C21,'[2]Gesamt'!$A$2:$U$34,11)</f>
        <v>0</v>
      </c>
      <c r="J21" s="7">
        <f>VLOOKUP($C21,'[2]Gesamt'!$A$2:$U$34,12)</f>
        <v>0</v>
      </c>
      <c r="K21" s="8">
        <f>VLOOKUP($C21,'[2]Gesamt'!$A$2:$U$34,13)</f>
        <v>150</v>
      </c>
      <c r="L21" s="7">
        <f>VLOOKUP($C21,'[2]Gesamt'!$A$2:$U$34,14)</f>
        <v>0</v>
      </c>
      <c r="M21" s="7">
        <f>VLOOKUP($C21,'[2]Gesamt'!$A$2:$U$34,15)</f>
        <v>0</v>
      </c>
      <c r="N21" s="7">
        <f>VLOOKUP($C21,'[2]Gesamt'!$A$2:$U$34,16)</f>
        <v>0</v>
      </c>
      <c r="O21" s="7">
        <f>VLOOKUP($C21,'[2]Gesamt'!$A$2:$U$34,17)</f>
        <v>0</v>
      </c>
      <c r="P21" s="7">
        <f>VLOOKUP($C21,'[2]Gesamt'!$A$2:$U$34,18)</f>
        <v>0</v>
      </c>
      <c r="Q21" s="8">
        <f>VLOOKUP($C21,'[2]Gesamt'!$A$2:$U$34,19)</f>
        <v>150</v>
      </c>
    </row>
    <row r="22" spans="2:17" ht="12.75">
      <c r="B22" s="15">
        <f t="shared" si="0"/>
        <v>13</v>
      </c>
      <c r="C22" s="5">
        <v>8</v>
      </c>
      <c r="D22" s="6" t="str">
        <f>VLOOKUP(C22,'[2]Gesamt'!A$2:T$346,3,FALSE)</f>
        <v>Kulcsár Henrik</v>
      </c>
      <c r="E22" s="7" t="str">
        <f>VLOOKUP(C22,'[2]Gesamt'!A$2:T$34,5)</f>
        <v>HUN</v>
      </c>
      <c r="F22" s="7">
        <f>VLOOKUP($C22,'[2]Gesamt'!$A$2:$U$34,8)</f>
        <v>90</v>
      </c>
      <c r="G22" s="7">
        <f>VLOOKUP($C22,'[2]Gesamt'!$A$2:$U$34,9)</f>
        <v>0</v>
      </c>
      <c r="H22" s="7">
        <f>VLOOKUP($C22,'[2]Gesamt'!$A$2:$U$34,10)</f>
        <v>27</v>
      </c>
      <c r="I22" s="7">
        <f>VLOOKUP($C22,'[2]Gesamt'!$A$2:$U$34,11)</f>
        <v>0</v>
      </c>
      <c r="J22" s="7">
        <f>VLOOKUP($C22,'[2]Gesamt'!$A$2:$U$34,12)</f>
        <v>0</v>
      </c>
      <c r="K22" s="8">
        <f>VLOOKUP($C22,'[2]Gesamt'!$A$2:$U$34,13)</f>
        <v>117</v>
      </c>
      <c r="L22" s="7">
        <f>VLOOKUP($C22,'[2]Gesamt'!$A$2:$U$34,14)</f>
        <v>0</v>
      </c>
      <c r="M22" s="7">
        <f>VLOOKUP($C22,'[2]Gesamt'!$A$2:$U$34,15)</f>
        <v>0</v>
      </c>
      <c r="N22" s="7">
        <f>VLOOKUP($C22,'[2]Gesamt'!$A$2:$U$34,16)</f>
        <v>0</v>
      </c>
      <c r="O22" s="7">
        <f>VLOOKUP($C22,'[2]Gesamt'!$A$2:$U$34,17)</f>
        <v>0</v>
      </c>
      <c r="P22" s="7">
        <f>VLOOKUP($C22,'[2]Gesamt'!$A$2:$U$34,18)</f>
        <v>0</v>
      </c>
      <c r="Q22" s="8">
        <f>VLOOKUP($C22,'[2]Gesamt'!$A$2:$U$34,19)</f>
        <v>117</v>
      </c>
    </row>
    <row r="23" spans="2:17" ht="12.75">
      <c r="B23" s="15">
        <f t="shared" si="0"/>
        <v>14</v>
      </c>
      <c r="C23" s="5">
        <v>11</v>
      </c>
      <c r="D23" s="6" t="str">
        <f>VLOOKUP(C23,'[2]Gesamt'!A$2:T$346,3,FALSE)</f>
        <v>Kerner Ferenc</v>
      </c>
      <c r="E23" s="7" t="str">
        <f>VLOOKUP(C23,'[2]Gesamt'!A$2:T$34,5)</f>
        <v>HUN</v>
      </c>
      <c r="F23" s="7">
        <f>VLOOKUP($C23,'[2]Gesamt'!$A$2:$U$34,8)</f>
        <v>69</v>
      </c>
      <c r="G23" s="7">
        <f>VLOOKUP($C23,'[2]Gesamt'!$A$2:$U$34,9)</f>
        <v>28</v>
      </c>
      <c r="H23" s="7">
        <f>VLOOKUP($C23,'[2]Gesamt'!$A$2:$U$34,10)</f>
        <v>0</v>
      </c>
      <c r="I23" s="7">
        <f>VLOOKUP($C23,'[2]Gesamt'!$A$2:$U$34,11)</f>
        <v>0</v>
      </c>
      <c r="J23" s="7">
        <f>VLOOKUP($C23,'[2]Gesamt'!$A$2:$U$34,12)</f>
        <v>0</v>
      </c>
      <c r="K23" s="8">
        <f>VLOOKUP($C23,'[2]Gesamt'!$A$2:$U$34,13)</f>
        <v>97</v>
      </c>
      <c r="L23" s="7">
        <f>VLOOKUP($C23,'[2]Gesamt'!$A$2:$U$34,14)</f>
        <v>0</v>
      </c>
      <c r="M23" s="7">
        <f>VLOOKUP($C23,'[2]Gesamt'!$A$2:$U$34,15)</f>
        <v>0</v>
      </c>
      <c r="N23" s="7">
        <f>VLOOKUP($C23,'[2]Gesamt'!$A$2:$U$34,16)</f>
        <v>0</v>
      </c>
      <c r="O23" s="7">
        <f>VLOOKUP($C23,'[2]Gesamt'!$A$2:$U$34,17)</f>
        <v>0</v>
      </c>
      <c r="P23" s="7">
        <f>VLOOKUP($C23,'[2]Gesamt'!$A$2:$U$34,18)</f>
        <v>0</v>
      </c>
      <c r="Q23" s="8">
        <f>VLOOKUP($C23,'[2]Gesamt'!$A$2:$U$34,19)</f>
        <v>97</v>
      </c>
    </row>
    <row r="24" spans="2:17" ht="12.75">
      <c r="B24" s="15">
        <f t="shared" si="0"/>
        <v>15</v>
      </c>
      <c r="C24" s="5">
        <v>15</v>
      </c>
      <c r="D24" s="6" t="str">
        <f>VLOOKUP(C24,'[2]Gesamt'!A$2:T$346,3,FALSE)</f>
        <v>Grega Filo</v>
      </c>
      <c r="E24" s="7" t="str">
        <f>VLOOKUP(C24,'[2]Gesamt'!A$2:T$34,5)</f>
        <v>SLO</v>
      </c>
      <c r="F24" s="7">
        <f>VLOOKUP($C24,'[2]Gesamt'!$A$2:$U$34,8)</f>
        <v>90</v>
      </c>
      <c r="G24" s="7">
        <f>VLOOKUP($C24,'[2]Gesamt'!$A$2:$U$34,9)</f>
        <v>1</v>
      </c>
      <c r="H24" s="7">
        <f>VLOOKUP($C24,'[2]Gesamt'!$A$2:$U$34,10)</f>
        <v>0</v>
      </c>
      <c r="I24" s="7">
        <f>VLOOKUP($C24,'[2]Gesamt'!$A$2:$U$34,11)</f>
        <v>0</v>
      </c>
      <c r="J24" s="7">
        <f>VLOOKUP($C24,'[2]Gesamt'!$A$2:$U$34,12)</f>
        <v>0</v>
      </c>
      <c r="K24" s="8">
        <f>VLOOKUP($C24,'[2]Gesamt'!$A$2:$U$34,13)</f>
        <v>91</v>
      </c>
      <c r="L24" s="7">
        <f>VLOOKUP($C24,'[2]Gesamt'!$A$2:$U$34,14)</f>
        <v>0</v>
      </c>
      <c r="M24" s="7">
        <f>VLOOKUP($C24,'[2]Gesamt'!$A$2:$U$34,15)</f>
        <v>0</v>
      </c>
      <c r="N24" s="7">
        <f>VLOOKUP($C24,'[2]Gesamt'!$A$2:$U$34,16)</f>
        <v>0</v>
      </c>
      <c r="O24" s="7">
        <f>VLOOKUP($C24,'[2]Gesamt'!$A$2:$U$34,17)</f>
        <v>0</v>
      </c>
      <c r="P24" s="7">
        <f>VLOOKUP($C24,'[2]Gesamt'!$A$2:$U$34,18)</f>
        <v>0</v>
      </c>
      <c r="Q24" s="8">
        <f>VLOOKUP($C24,'[2]Gesamt'!$A$2:$U$34,19)</f>
        <v>91</v>
      </c>
    </row>
    <row r="25" spans="2:17" ht="12.75">
      <c r="B25" s="15">
        <f t="shared" si="0"/>
        <v>16</v>
      </c>
      <c r="C25" s="5">
        <v>22</v>
      </c>
      <c r="D25" s="6" t="str">
        <f>VLOOKUP(C25,'[2]Gesamt'!A$2:T$346,3,FALSE)</f>
        <v>Dr. Németh László</v>
      </c>
      <c r="E25" s="7" t="str">
        <f>VLOOKUP(C25,'[2]Gesamt'!A$2:T$34,5)</f>
        <v>HUN</v>
      </c>
      <c r="F25" s="7">
        <f>VLOOKUP($C25,'[2]Gesamt'!$A$2:$U$34,8)</f>
        <v>90</v>
      </c>
      <c r="G25" s="7">
        <f>VLOOKUP($C25,'[2]Gesamt'!$A$2:$U$34,9)</f>
        <v>0</v>
      </c>
      <c r="H25" s="7">
        <f>VLOOKUP($C25,'[2]Gesamt'!$A$2:$U$34,10)</f>
        <v>0</v>
      </c>
      <c r="I25" s="7">
        <f>VLOOKUP($C25,'[2]Gesamt'!$A$2:$U$34,11)</f>
        <v>0</v>
      </c>
      <c r="J25" s="7">
        <f>VLOOKUP($C25,'[2]Gesamt'!$A$2:$U$34,12)</f>
        <v>0</v>
      </c>
      <c r="K25" s="8">
        <f>VLOOKUP($C25,'[2]Gesamt'!$A$2:$U$34,13)</f>
        <v>90</v>
      </c>
      <c r="L25" s="7">
        <f>VLOOKUP($C25,'[2]Gesamt'!$A$2:$U$34,14)</f>
        <v>0</v>
      </c>
      <c r="M25" s="7">
        <f>VLOOKUP($C25,'[2]Gesamt'!$A$2:$U$34,15)</f>
        <v>0</v>
      </c>
      <c r="N25" s="7">
        <f>VLOOKUP($C25,'[2]Gesamt'!$A$2:$U$34,16)</f>
        <v>0</v>
      </c>
      <c r="O25" s="7">
        <f>VLOOKUP($C25,'[2]Gesamt'!$A$2:$U$34,17)</f>
        <v>0</v>
      </c>
      <c r="P25" s="7">
        <f>VLOOKUP($C25,'[2]Gesamt'!$A$2:$U$34,18)</f>
        <v>0</v>
      </c>
      <c r="Q25" s="8">
        <f>VLOOKUP($C25,'[2]Gesamt'!$A$2:$U$34,19)</f>
        <v>90</v>
      </c>
    </row>
    <row r="26" spans="2:17" ht="12.75">
      <c r="B26" s="15">
        <f t="shared" si="0"/>
        <v>17</v>
      </c>
      <c r="C26" s="5">
        <v>9</v>
      </c>
      <c r="D26" s="6" t="str">
        <f>VLOOKUP(C26,'[2]Gesamt'!A$2:T$346,3,FALSE)</f>
        <v>Kulcsár Richárd</v>
      </c>
      <c r="E26" s="7" t="str">
        <f>VLOOKUP(C26,'[2]Gesamt'!A$2:T$34,5)</f>
        <v>HUN</v>
      </c>
      <c r="F26" s="7">
        <f>VLOOKUP($C26,'[2]Gesamt'!$A$2:$U$34,8)</f>
        <v>23</v>
      </c>
      <c r="G26" s="7">
        <f>VLOOKUP($C26,'[2]Gesamt'!$A$2:$U$34,9)</f>
        <v>8</v>
      </c>
      <c r="H26" s="7">
        <f>VLOOKUP($C26,'[2]Gesamt'!$A$2:$U$34,10)</f>
        <v>34</v>
      </c>
      <c r="I26" s="7">
        <f>VLOOKUP($C26,'[2]Gesamt'!$A$2:$U$34,11)</f>
        <v>0</v>
      </c>
      <c r="J26" s="7">
        <f>VLOOKUP($C26,'[2]Gesamt'!$A$2:$U$34,12)</f>
        <v>0</v>
      </c>
      <c r="K26" s="8">
        <f>VLOOKUP($C26,'[2]Gesamt'!$A$2:$U$34,13)</f>
        <v>65</v>
      </c>
      <c r="L26" s="7">
        <f>VLOOKUP($C26,'[2]Gesamt'!$A$2:$U$34,14)</f>
        <v>0</v>
      </c>
      <c r="M26" s="7">
        <f>VLOOKUP($C26,'[2]Gesamt'!$A$2:$U$34,15)</f>
        <v>0</v>
      </c>
      <c r="N26" s="7">
        <f>VLOOKUP($C26,'[2]Gesamt'!$A$2:$U$34,16)</f>
        <v>0</v>
      </c>
      <c r="O26" s="7">
        <f>VLOOKUP($C26,'[2]Gesamt'!$A$2:$U$34,17)</f>
        <v>0</v>
      </c>
      <c r="P26" s="7">
        <f>VLOOKUP($C26,'[2]Gesamt'!$A$2:$U$34,18)</f>
        <v>0</v>
      </c>
      <c r="Q26" s="8">
        <f>VLOOKUP($C26,'[2]Gesamt'!$A$2:$U$34,19)</f>
        <v>65</v>
      </c>
    </row>
    <row r="27" spans="2:17" ht="12.75">
      <c r="B27" s="15">
        <f t="shared" si="0"/>
        <v>18</v>
      </c>
      <c r="C27" s="5">
        <v>16</v>
      </c>
      <c r="D27" s="6" t="str">
        <f>VLOOKUP(C27,'[2]Gesamt'!A$2:T$346,3,FALSE)</f>
        <v>Zalatnai Gergő</v>
      </c>
      <c r="E27" s="7" t="str">
        <f>VLOOKUP(C27,'[2]Gesamt'!A$2:T$34,5)</f>
        <v>HUN</v>
      </c>
      <c r="F27" s="7">
        <f>VLOOKUP($C27,'[2]Gesamt'!$A$2:$U$34,8)</f>
        <v>32</v>
      </c>
      <c r="G27" s="7">
        <f>VLOOKUP($C27,'[2]Gesamt'!$A$2:$U$34,9)</f>
        <v>0</v>
      </c>
      <c r="H27" s="7">
        <f>VLOOKUP($C27,'[2]Gesamt'!$A$2:$U$34,10)</f>
        <v>0</v>
      </c>
      <c r="I27" s="7">
        <f>VLOOKUP($C27,'[2]Gesamt'!$A$2:$U$34,11)</f>
        <v>0</v>
      </c>
      <c r="J27" s="7">
        <f>VLOOKUP($C27,'[2]Gesamt'!$A$2:$U$34,12)</f>
        <v>0</v>
      </c>
      <c r="K27" s="8">
        <f>VLOOKUP($C27,'[2]Gesamt'!$A$2:$U$34,13)</f>
        <v>32</v>
      </c>
      <c r="L27" s="7">
        <f>VLOOKUP($C27,'[2]Gesamt'!$A$2:$U$34,14)</f>
        <v>0</v>
      </c>
      <c r="M27" s="7">
        <f>VLOOKUP($C27,'[2]Gesamt'!$A$2:$U$34,15)</f>
        <v>0</v>
      </c>
      <c r="N27" s="7">
        <f>VLOOKUP($C27,'[2]Gesamt'!$A$2:$U$34,16)</f>
        <v>0</v>
      </c>
      <c r="O27" s="7">
        <f>VLOOKUP($C27,'[2]Gesamt'!$A$2:$U$34,17)</f>
        <v>0</v>
      </c>
      <c r="P27" s="7">
        <f>VLOOKUP($C27,'[2]Gesamt'!$A$2:$U$34,18)</f>
        <v>0</v>
      </c>
      <c r="Q27" s="8">
        <f>VLOOKUP($C27,'[2]Gesamt'!$A$2:$U$34,19)</f>
        <v>32</v>
      </c>
    </row>
    <row r="28" spans="2:17" ht="12.75">
      <c r="B28" s="15">
        <f t="shared" si="0"/>
        <v>19</v>
      </c>
      <c r="C28" s="5">
        <v>4</v>
      </c>
      <c r="D28" s="6" t="str">
        <f>VLOOKUP(C28,'[2]Gesamt'!A$2:T$346,3,FALSE)</f>
        <v>Pete Gábor</v>
      </c>
      <c r="E28" s="7" t="str">
        <f>VLOOKUP(C28,'[2]Gesamt'!A$2:T$34,5)</f>
        <v>HUN</v>
      </c>
      <c r="F28" s="7">
        <f>VLOOKUP($C28,'[2]Gesamt'!$A$2:$U$34,8)</f>
        <v>19</v>
      </c>
      <c r="G28" s="7">
        <f>VLOOKUP($C28,'[2]Gesamt'!$A$2:$U$34,9)</f>
        <v>0</v>
      </c>
      <c r="H28" s="7">
        <f>VLOOKUP($C28,'[2]Gesamt'!$A$2:$U$34,10)</f>
        <v>0</v>
      </c>
      <c r="I28" s="7">
        <f>VLOOKUP($C28,'[2]Gesamt'!$A$2:$U$34,11)</f>
        <v>0</v>
      </c>
      <c r="J28" s="7">
        <f>VLOOKUP($C28,'[2]Gesamt'!$A$2:$U$34,12)</f>
        <v>0</v>
      </c>
      <c r="K28" s="8">
        <f>VLOOKUP($C28,'[2]Gesamt'!$A$2:$U$34,13)</f>
        <v>19</v>
      </c>
      <c r="L28" s="7">
        <f>VLOOKUP($C28,'[2]Gesamt'!$A$2:$U$34,14)</f>
        <v>0</v>
      </c>
      <c r="M28" s="7">
        <f>VLOOKUP($C28,'[2]Gesamt'!$A$2:$U$34,15)</f>
        <v>0</v>
      </c>
      <c r="N28" s="7">
        <f>VLOOKUP($C28,'[2]Gesamt'!$A$2:$U$34,16)</f>
        <v>0</v>
      </c>
      <c r="O28" s="7">
        <f>VLOOKUP($C28,'[2]Gesamt'!$A$2:$U$34,17)</f>
        <v>0</v>
      </c>
      <c r="P28" s="7">
        <f>VLOOKUP($C28,'[2]Gesamt'!$A$2:$U$34,18)</f>
        <v>0</v>
      </c>
      <c r="Q28" s="8">
        <f>VLOOKUP($C28,'[2]Gesamt'!$A$2:$U$34,19)</f>
        <v>19</v>
      </c>
    </row>
    <row r="29" spans="2:17" ht="12.75">
      <c r="B29" s="15">
        <f t="shared" si="0"/>
        <v>20</v>
      </c>
      <c r="C29" s="5">
        <v>14</v>
      </c>
      <c r="D29" s="6" t="str">
        <f>VLOOKUP(C29,'[2]Gesamt'!A$2:T$346,3,FALSE)</f>
        <v>Miha Lemut</v>
      </c>
      <c r="E29" s="7" t="str">
        <f>VLOOKUP(C29,'[2]Gesamt'!A$2:T$34,5)</f>
        <v>SLO</v>
      </c>
      <c r="F29" s="7">
        <f>VLOOKUP($C29,'[2]Gesamt'!$A$2:$U$34,8)</f>
        <v>2</v>
      </c>
      <c r="G29" s="7">
        <f>VLOOKUP($C29,'[2]Gesamt'!$A$2:$U$34,9)</f>
        <v>16</v>
      </c>
      <c r="H29" s="7">
        <f>VLOOKUP($C29,'[2]Gesamt'!$A$2:$U$34,10)</f>
        <v>0</v>
      </c>
      <c r="I29" s="7">
        <f>VLOOKUP($C29,'[2]Gesamt'!$A$2:$U$34,11)</f>
        <v>0</v>
      </c>
      <c r="J29" s="7">
        <f>VLOOKUP($C29,'[2]Gesamt'!$A$2:$U$34,12)</f>
        <v>0</v>
      </c>
      <c r="K29" s="8">
        <f>VLOOKUP($C29,'[2]Gesamt'!$A$2:$U$34,13)</f>
        <v>18</v>
      </c>
      <c r="L29" s="7">
        <f>VLOOKUP($C29,'[2]Gesamt'!$A$2:$U$34,14)</f>
        <v>0</v>
      </c>
      <c r="M29" s="7">
        <f>VLOOKUP($C29,'[2]Gesamt'!$A$2:$U$34,15)</f>
        <v>0</v>
      </c>
      <c r="N29" s="7">
        <f>VLOOKUP($C29,'[2]Gesamt'!$A$2:$U$34,16)</f>
        <v>0</v>
      </c>
      <c r="O29" s="7">
        <f>VLOOKUP($C29,'[2]Gesamt'!$A$2:$U$34,17)</f>
        <v>0</v>
      </c>
      <c r="P29" s="7">
        <f>VLOOKUP($C29,'[2]Gesamt'!$A$2:$U$34,18)</f>
        <v>0</v>
      </c>
      <c r="Q29" s="8">
        <f>VLOOKUP($C29,'[2]Gesamt'!$A$2:$U$34,19)</f>
        <v>18</v>
      </c>
    </row>
    <row r="30" spans="2:17" ht="12.75">
      <c r="B30" s="15">
        <f t="shared" si="0"/>
        <v>21</v>
      </c>
      <c r="C30" s="5">
        <v>17</v>
      </c>
      <c r="D30" s="6" t="str">
        <f>VLOOKUP(C30,'[2]Gesamt'!A$2:T$346,3,FALSE)</f>
        <v>Cseszkó Ottó</v>
      </c>
      <c r="E30" s="7" t="str">
        <f>VLOOKUP(C30,'[2]Gesamt'!A$2:T$34,5)</f>
        <v>HUN</v>
      </c>
      <c r="F30" s="7">
        <f>VLOOKUP($C30,'[2]Gesamt'!$A$2:$U$34,8)</f>
        <v>0</v>
      </c>
      <c r="G30" s="7">
        <f>VLOOKUP($C30,'[2]Gesamt'!$A$2:$U$34,9)</f>
        <v>0</v>
      </c>
      <c r="H30" s="7">
        <f>VLOOKUP($C30,'[2]Gesamt'!$A$2:$U$34,10)</f>
        <v>0</v>
      </c>
      <c r="I30" s="7">
        <f>VLOOKUP($C30,'[2]Gesamt'!$A$2:$U$34,11)</f>
        <v>0</v>
      </c>
      <c r="J30" s="7">
        <f>VLOOKUP($C30,'[2]Gesamt'!$A$2:$U$34,12)</f>
        <v>0</v>
      </c>
      <c r="K30" s="8">
        <f>VLOOKUP($C30,'[2]Gesamt'!$A$2:$U$34,13)</f>
        <v>0</v>
      </c>
      <c r="L30" s="7">
        <f>VLOOKUP($C30,'[2]Gesamt'!$A$2:$U$34,14)</f>
        <v>0</v>
      </c>
      <c r="M30" s="7">
        <f>VLOOKUP($C30,'[2]Gesamt'!$A$2:$U$34,15)</f>
        <v>0</v>
      </c>
      <c r="N30" s="7">
        <f>VLOOKUP($C30,'[2]Gesamt'!$A$2:$U$34,16)</f>
        <v>0</v>
      </c>
      <c r="O30" s="7">
        <f>VLOOKUP($C30,'[2]Gesamt'!$A$2:$U$34,17)</f>
        <v>0</v>
      </c>
      <c r="P30" s="7">
        <f>VLOOKUP($C30,'[2]Gesamt'!$A$2:$U$34,18)</f>
        <v>0</v>
      </c>
      <c r="Q30" s="8">
        <f>VLOOKUP($C30,'[2]Gesamt'!$A$2:$U$34,19)</f>
        <v>0</v>
      </c>
    </row>
    <row r="31" spans="3:17" ht="15.75">
      <c r="C31" s="9"/>
      <c r="D31" s="9"/>
      <c r="E31" s="9"/>
      <c r="F31" s="9"/>
      <c r="G31" s="9"/>
      <c r="H31" s="9"/>
      <c r="I31" s="9"/>
      <c r="J31" s="9"/>
      <c r="K31" s="10"/>
      <c r="L31" s="11"/>
      <c r="M31" s="11"/>
      <c r="N31" s="11"/>
      <c r="O31" s="11"/>
      <c r="P31" s="11"/>
      <c r="Q31" s="10"/>
    </row>
    <row r="32" spans="2:17" ht="20.25">
      <c r="B32" s="19" t="s">
        <v>18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5:17" ht="12.75">
      <c r="E33" s="3"/>
      <c r="K33" s="4"/>
      <c r="Q33" s="4"/>
    </row>
    <row r="34" spans="2:17" ht="53.25">
      <c r="B34" s="13" t="s">
        <v>3</v>
      </c>
      <c r="C34" s="13" t="s">
        <v>4</v>
      </c>
      <c r="D34" s="14" t="s">
        <v>5</v>
      </c>
      <c r="E34" s="13" t="s">
        <v>6</v>
      </c>
      <c r="F34" s="13" t="s">
        <v>7</v>
      </c>
      <c r="G34" s="13" t="s">
        <v>8</v>
      </c>
      <c r="H34" s="13" t="s">
        <v>9</v>
      </c>
      <c r="I34" s="13" t="s">
        <v>10</v>
      </c>
      <c r="J34" s="13" t="s">
        <v>11</v>
      </c>
      <c r="K34" s="13" t="s">
        <v>12</v>
      </c>
      <c r="L34" s="13" t="s">
        <v>13</v>
      </c>
      <c r="M34" s="13" t="s">
        <v>14</v>
      </c>
      <c r="N34" s="13" t="s">
        <v>15</v>
      </c>
      <c r="O34" s="13" t="s">
        <v>16</v>
      </c>
      <c r="P34" s="13" t="s">
        <v>17</v>
      </c>
      <c r="Q34" s="13" t="s">
        <v>12</v>
      </c>
    </row>
    <row r="35" spans="2:17" ht="12.75">
      <c r="B35" s="15">
        <f aca="true" t="shared" si="1" ref="B35:B45">RANK(Q35,Q$35:Q$45,0)</f>
        <v>1</v>
      </c>
      <c r="C35" s="5">
        <v>32</v>
      </c>
      <c r="D35" s="6" t="str">
        <f>VLOOKUP(C35,'[2]Gesamt'!A$2:T$346,3,FALSE)</f>
        <v>Szteblák Tamás</v>
      </c>
      <c r="E35" s="7" t="str">
        <f>VLOOKUP(C35,'[2]Gesamt'!A$2:T$34,5)</f>
        <v>HUN</v>
      </c>
      <c r="F35" s="7">
        <f>VLOOKUP($C35,'[2]Gesamt'!$A$2:$U$34,8)</f>
        <v>90</v>
      </c>
      <c r="G35" s="7">
        <f>VLOOKUP($C35,'[2]Gesamt'!$A$2:$U$34,9)</f>
        <v>72</v>
      </c>
      <c r="H35" s="7">
        <f>VLOOKUP($C35,'[2]Gesamt'!$A$2:$U$34,10)</f>
        <v>90</v>
      </c>
      <c r="I35" s="7">
        <f>VLOOKUP($C35,'[2]Gesamt'!$A$2:$U$34,11)</f>
        <v>0</v>
      </c>
      <c r="J35" s="7">
        <f>VLOOKUP($C35,'[2]Gesamt'!$A$2:$U$34,12)</f>
        <v>0</v>
      </c>
      <c r="K35" s="8">
        <f>VLOOKUP($C35,'[2]Gesamt'!$A$2:$U$34,13)</f>
        <v>252</v>
      </c>
      <c r="L35" s="7">
        <f>VLOOKUP($C35,'[2]Gesamt'!$A$2:$U$34,14)</f>
        <v>0</v>
      </c>
      <c r="M35" s="7">
        <f>VLOOKUP($C35,'[2]Gesamt'!$A$2:$U$34,15)</f>
        <v>0</v>
      </c>
      <c r="N35" s="7">
        <f>VLOOKUP($C35,'[2]Gesamt'!$A$2:$U$34,16)</f>
        <v>0</v>
      </c>
      <c r="O35" s="7">
        <f>VLOOKUP($C35,'[2]Gesamt'!$A$2:$U$34,17)</f>
        <v>0</v>
      </c>
      <c r="P35" s="7">
        <f>VLOOKUP($C35,'[2]Gesamt'!$A$2:$U$34,18)</f>
        <v>0</v>
      </c>
      <c r="Q35" s="8">
        <f>VLOOKUP($C35,'[2]Gesamt'!$A$2:$U$34,19)</f>
        <v>252</v>
      </c>
    </row>
    <row r="36" spans="2:17" ht="12.75">
      <c r="B36" s="15">
        <f t="shared" si="1"/>
        <v>2</v>
      </c>
      <c r="C36" s="5">
        <v>27</v>
      </c>
      <c r="D36" s="6" t="str">
        <f>VLOOKUP(C36,'[2]Gesamt'!A$2:T$346,3,FALSE)</f>
        <v>Szabó Viktor</v>
      </c>
      <c r="E36" s="7" t="str">
        <f>VLOOKUP(C36,'[2]Gesamt'!A$2:T$34,5)</f>
        <v>HUN</v>
      </c>
      <c r="F36" s="7">
        <f>VLOOKUP($C36,'[2]Gesamt'!$A$2:$U$34,8)</f>
        <v>90</v>
      </c>
      <c r="G36" s="7">
        <f>VLOOKUP($C36,'[2]Gesamt'!$A$2:$U$34,9)</f>
        <v>36</v>
      </c>
      <c r="H36" s="7">
        <f>VLOOKUP($C36,'[2]Gesamt'!$A$2:$U$34,10)</f>
        <v>75</v>
      </c>
      <c r="I36" s="7">
        <f>VLOOKUP($C36,'[2]Gesamt'!$A$2:$U$34,11)</f>
        <v>0</v>
      </c>
      <c r="J36" s="7">
        <f>VLOOKUP($C36,'[2]Gesamt'!$A$2:$U$34,12)</f>
        <v>0</v>
      </c>
      <c r="K36" s="8">
        <f>VLOOKUP($C36,'[2]Gesamt'!$A$2:$U$34,13)</f>
        <v>201</v>
      </c>
      <c r="L36" s="7">
        <f>VLOOKUP($C36,'[2]Gesamt'!$A$2:$U$34,14)</f>
        <v>0</v>
      </c>
      <c r="M36" s="7">
        <f>VLOOKUP($C36,'[2]Gesamt'!$A$2:$U$34,15)</f>
        <v>0</v>
      </c>
      <c r="N36" s="7">
        <f>VLOOKUP($C36,'[2]Gesamt'!$A$2:$U$34,16)</f>
        <v>0</v>
      </c>
      <c r="O36" s="7">
        <f>VLOOKUP($C36,'[2]Gesamt'!$A$2:$U$34,17)</f>
        <v>0</v>
      </c>
      <c r="P36" s="7">
        <f>VLOOKUP($C36,'[2]Gesamt'!$A$2:$U$34,18)</f>
        <v>0</v>
      </c>
      <c r="Q36" s="8">
        <f>VLOOKUP($C36,'[2]Gesamt'!$A$2:$U$34,19)</f>
        <v>201</v>
      </c>
    </row>
    <row r="37" spans="2:17" ht="12.75">
      <c r="B37" s="15">
        <f t="shared" si="1"/>
        <v>3</v>
      </c>
      <c r="C37" s="5">
        <v>24</v>
      </c>
      <c r="D37" s="6" t="str">
        <f>VLOOKUP(C37,'[2]Gesamt'!A$2:T$346,3,FALSE)</f>
        <v>Erős Mihály</v>
      </c>
      <c r="E37" s="7" t="str">
        <f>VLOOKUP(C37,'[2]Gesamt'!A$2:T$34,5)</f>
        <v>HUN</v>
      </c>
      <c r="F37" s="7">
        <f>VLOOKUP($C37,'[2]Gesamt'!$A$2:$U$34,8)</f>
        <v>84</v>
      </c>
      <c r="G37" s="7">
        <f>VLOOKUP($C37,'[2]Gesamt'!$A$2:$U$34,9)</f>
        <v>23</v>
      </c>
      <c r="H37" s="7">
        <f>VLOOKUP($C37,'[2]Gesamt'!$A$2:$U$34,10)</f>
        <v>90</v>
      </c>
      <c r="I37" s="7">
        <f>VLOOKUP($C37,'[2]Gesamt'!$A$2:$U$34,11)</f>
        <v>0</v>
      </c>
      <c r="J37" s="7">
        <f>VLOOKUP($C37,'[2]Gesamt'!$A$2:$U$34,12)</f>
        <v>0</v>
      </c>
      <c r="K37" s="8">
        <f>VLOOKUP($C37,'[2]Gesamt'!$A$2:$U$34,13)</f>
        <v>197</v>
      </c>
      <c r="L37" s="7">
        <f>VLOOKUP($C37,'[2]Gesamt'!$A$2:$U$34,14)</f>
        <v>0</v>
      </c>
      <c r="M37" s="7">
        <f>VLOOKUP($C37,'[2]Gesamt'!$A$2:$U$34,15)</f>
        <v>0</v>
      </c>
      <c r="N37" s="7">
        <f>VLOOKUP($C37,'[2]Gesamt'!$A$2:$U$34,16)</f>
        <v>0</v>
      </c>
      <c r="O37" s="7">
        <f>VLOOKUP($C37,'[2]Gesamt'!$A$2:$U$34,17)</f>
        <v>0</v>
      </c>
      <c r="P37" s="7">
        <f>VLOOKUP($C37,'[2]Gesamt'!$A$2:$U$34,18)</f>
        <v>0</v>
      </c>
      <c r="Q37" s="8">
        <f>VLOOKUP($C37,'[2]Gesamt'!$A$2:$U$34,19)</f>
        <v>197</v>
      </c>
    </row>
    <row r="38" spans="2:17" ht="12.75">
      <c r="B38" s="15">
        <f t="shared" si="1"/>
        <v>4</v>
      </c>
      <c r="C38" s="5">
        <v>25</v>
      </c>
      <c r="D38" s="6" t="str">
        <f>VLOOKUP(C38,'[2]Gesamt'!A$2:T$346,3,FALSE)</f>
        <v>Kovács Gergő</v>
      </c>
      <c r="E38" s="7" t="str">
        <f>VLOOKUP(C38,'[2]Gesamt'!A$2:T$34,5)</f>
        <v>HUN</v>
      </c>
      <c r="F38" s="7">
        <f>VLOOKUP($C38,'[2]Gesamt'!$A$2:$U$34,8)</f>
        <v>47</v>
      </c>
      <c r="G38" s="7">
        <f>VLOOKUP($C38,'[2]Gesamt'!$A$2:$U$34,9)</f>
        <v>90</v>
      </c>
      <c r="H38" s="7">
        <f>VLOOKUP($C38,'[2]Gesamt'!$A$2:$U$34,10)</f>
        <v>52</v>
      </c>
      <c r="I38" s="7">
        <f>VLOOKUP($C38,'[2]Gesamt'!$A$2:$U$34,11)</f>
        <v>0</v>
      </c>
      <c r="J38" s="7">
        <f>VLOOKUP($C38,'[2]Gesamt'!$A$2:$U$34,12)</f>
        <v>0</v>
      </c>
      <c r="K38" s="8">
        <f>VLOOKUP($C38,'[2]Gesamt'!$A$2:$U$34,13)</f>
        <v>189</v>
      </c>
      <c r="L38" s="7">
        <f>VLOOKUP($C38,'[2]Gesamt'!$A$2:$U$34,14)</f>
        <v>0</v>
      </c>
      <c r="M38" s="7">
        <f>VLOOKUP($C38,'[2]Gesamt'!$A$2:$U$34,15)</f>
        <v>0</v>
      </c>
      <c r="N38" s="7">
        <f>VLOOKUP($C38,'[2]Gesamt'!$A$2:$U$34,16)</f>
        <v>0</v>
      </c>
      <c r="O38" s="7">
        <f>VLOOKUP($C38,'[2]Gesamt'!$A$2:$U$34,17)</f>
        <v>0</v>
      </c>
      <c r="P38" s="7">
        <f>VLOOKUP($C38,'[2]Gesamt'!$A$2:$U$34,18)</f>
        <v>0</v>
      </c>
      <c r="Q38" s="8">
        <f>VLOOKUP($C38,'[2]Gesamt'!$A$2:$U$34,19)</f>
        <v>189</v>
      </c>
    </row>
    <row r="39" spans="2:17" ht="12.75">
      <c r="B39" s="15">
        <f t="shared" si="1"/>
        <v>5</v>
      </c>
      <c r="C39" s="5">
        <v>7</v>
      </c>
      <c r="D39" s="6" t="str">
        <f>VLOOKUP(C39,'[2]Gesamt'!A$2:T$346,3,FALSE)</f>
        <v>Horváth Tamás</v>
      </c>
      <c r="E39" s="7" t="str">
        <f>VLOOKUP(C39,'[2]Gesamt'!A$2:T$34,5)</f>
        <v>HUN</v>
      </c>
      <c r="F39" s="7">
        <f>VLOOKUP($C39,'[2]Gesamt'!$A$2:$U$34,8)</f>
        <v>65</v>
      </c>
      <c r="G39" s="7">
        <f>VLOOKUP($C39,'[2]Gesamt'!$A$2:$U$34,9)</f>
        <v>54</v>
      </c>
      <c r="H39" s="7">
        <f>VLOOKUP($C39,'[2]Gesamt'!$A$2:$U$34,10)</f>
        <v>37</v>
      </c>
      <c r="I39" s="7">
        <f>VLOOKUP($C39,'[2]Gesamt'!$A$2:$U$34,11)</f>
        <v>0</v>
      </c>
      <c r="J39" s="7">
        <f>VLOOKUP($C39,'[2]Gesamt'!$A$2:$U$34,12)</f>
        <v>0</v>
      </c>
      <c r="K39" s="8">
        <f>VLOOKUP($C39,'[2]Gesamt'!$A$2:$U$34,13)</f>
        <v>156</v>
      </c>
      <c r="L39" s="7">
        <f>VLOOKUP($C39,'[2]Gesamt'!$A$2:$U$34,14)</f>
        <v>0</v>
      </c>
      <c r="M39" s="7">
        <f>VLOOKUP($C39,'[2]Gesamt'!$A$2:$U$34,15)</f>
        <v>0</v>
      </c>
      <c r="N39" s="7">
        <f>VLOOKUP($C39,'[2]Gesamt'!$A$2:$U$34,16)</f>
        <v>0</v>
      </c>
      <c r="O39" s="7">
        <f>VLOOKUP($C39,'[2]Gesamt'!$A$2:$U$34,17)</f>
        <v>0</v>
      </c>
      <c r="P39" s="7">
        <f>VLOOKUP($C39,'[2]Gesamt'!$A$2:$U$34,18)</f>
        <v>0</v>
      </c>
      <c r="Q39" s="8">
        <f>VLOOKUP($C39,'[2]Gesamt'!$A$2:$U$34,19)</f>
        <v>156</v>
      </c>
    </row>
    <row r="40" spans="2:17" ht="12.75">
      <c r="B40" s="15">
        <f t="shared" si="1"/>
        <v>6</v>
      </c>
      <c r="C40" s="5">
        <v>10</v>
      </c>
      <c r="D40" s="6" t="str">
        <f>VLOOKUP(C40,'[2]Gesamt'!A$2:T$346,3,FALSE)</f>
        <v>Volf Norbert</v>
      </c>
      <c r="E40" s="7" t="str">
        <f>VLOOKUP(C40,'[2]Gesamt'!A$2:T$34,5)</f>
        <v>HUN</v>
      </c>
      <c r="F40" s="7">
        <f>VLOOKUP($C40,'[2]Gesamt'!$A$2:$U$34,8)</f>
        <v>90</v>
      </c>
      <c r="G40" s="7">
        <f>VLOOKUP($C40,'[2]Gesamt'!$A$2:$U$34,9)</f>
        <v>35</v>
      </c>
      <c r="H40" s="7">
        <f>VLOOKUP($C40,'[2]Gesamt'!$A$2:$U$34,10)</f>
        <v>29</v>
      </c>
      <c r="I40" s="7">
        <f>VLOOKUP($C40,'[2]Gesamt'!$A$2:$U$34,11)</f>
        <v>0</v>
      </c>
      <c r="J40" s="7">
        <f>VLOOKUP($C40,'[2]Gesamt'!$A$2:$U$34,12)</f>
        <v>0</v>
      </c>
      <c r="K40" s="8">
        <f>VLOOKUP($C40,'[2]Gesamt'!$A$2:$U$34,13)</f>
        <v>154</v>
      </c>
      <c r="L40" s="7">
        <f>VLOOKUP($C40,'[2]Gesamt'!$A$2:$U$34,14)</f>
        <v>0</v>
      </c>
      <c r="M40" s="7">
        <f>VLOOKUP($C40,'[2]Gesamt'!$A$2:$U$34,15)</f>
        <v>0</v>
      </c>
      <c r="N40" s="7">
        <f>VLOOKUP($C40,'[2]Gesamt'!$A$2:$U$34,16)</f>
        <v>0</v>
      </c>
      <c r="O40" s="7">
        <f>VLOOKUP($C40,'[2]Gesamt'!$A$2:$U$34,17)</f>
        <v>0</v>
      </c>
      <c r="P40" s="7">
        <f>VLOOKUP($C40,'[2]Gesamt'!$A$2:$U$34,18)</f>
        <v>0</v>
      </c>
      <c r="Q40" s="8">
        <f>VLOOKUP($C40,'[2]Gesamt'!$A$2:$U$34,19)</f>
        <v>154</v>
      </c>
    </row>
    <row r="41" spans="2:17" ht="12.75">
      <c r="B41" s="15">
        <f t="shared" si="1"/>
        <v>7</v>
      </c>
      <c r="C41" s="5">
        <v>28</v>
      </c>
      <c r="D41" s="6" t="str">
        <f>VLOOKUP(C41,'[2]Gesamt'!A$2:T$346,3,FALSE)</f>
        <v>Tóth Kristóf</v>
      </c>
      <c r="E41" s="7" t="str">
        <f>VLOOKUP(C41,'[2]Gesamt'!A$2:T$34,5)</f>
        <v>HUN</v>
      </c>
      <c r="F41" s="7">
        <f>VLOOKUP($C41,'[2]Gesamt'!$A$2:$U$34,8)</f>
        <v>27</v>
      </c>
      <c r="G41" s="7">
        <f>VLOOKUP($C41,'[2]Gesamt'!$A$2:$U$34,9)</f>
        <v>90</v>
      </c>
      <c r="H41" s="7">
        <f>VLOOKUP($C41,'[2]Gesamt'!$A$2:$U$34,10)</f>
        <v>33</v>
      </c>
      <c r="I41" s="7">
        <f>VLOOKUP($C41,'[2]Gesamt'!$A$2:$U$34,11)</f>
        <v>0</v>
      </c>
      <c r="J41" s="7">
        <f>VLOOKUP($C41,'[2]Gesamt'!$A$2:$U$34,12)</f>
        <v>0</v>
      </c>
      <c r="K41" s="8">
        <f>VLOOKUP($C41,'[2]Gesamt'!$A$2:$U$34,13)</f>
        <v>150</v>
      </c>
      <c r="L41" s="7">
        <f>VLOOKUP($C41,'[2]Gesamt'!$A$2:$U$34,14)</f>
        <v>0</v>
      </c>
      <c r="M41" s="7">
        <f>VLOOKUP($C41,'[2]Gesamt'!$A$2:$U$34,15)</f>
        <v>0</v>
      </c>
      <c r="N41" s="7">
        <f>VLOOKUP($C41,'[2]Gesamt'!$A$2:$U$34,16)</f>
        <v>0</v>
      </c>
      <c r="O41" s="7">
        <f>VLOOKUP($C41,'[2]Gesamt'!$A$2:$U$34,17)</f>
        <v>0</v>
      </c>
      <c r="P41" s="7">
        <f>VLOOKUP($C41,'[2]Gesamt'!$A$2:$U$34,18)</f>
        <v>0</v>
      </c>
      <c r="Q41" s="8">
        <f>VLOOKUP($C41,'[2]Gesamt'!$A$2:$U$34,19)</f>
        <v>150</v>
      </c>
    </row>
    <row r="42" spans="2:17" ht="12.75">
      <c r="B42" s="15">
        <f t="shared" si="1"/>
        <v>8</v>
      </c>
      <c r="C42" s="5">
        <v>8</v>
      </c>
      <c r="D42" s="6" t="str">
        <f>VLOOKUP(C42,'[2]Gesamt'!A$2:T$346,3,FALSE)</f>
        <v>Kulcsár Henrik</v>
      </c>
      <c r="E42" s="7" t="str">
        <f>VLOOKUP(C42,'[2]Gesamt'!A$2:T$34,5)</f>
        <v>HUN</v>
      </c>
      <c r="F42" s="7">
        <f>VLOOKUP($C42,'[2]Gesamt'!$A$2:$U$34,8)</f>
        <v>90</v>
      </c>
      <c r="G42" s="7">
        <f>VLOOKUP($C42,'[2]Gesamt'!$A$2:$U$34,9)</f>
        <v>0</v>
      </c>
      <c r="H42" s="7">
        <f>VLOOKUP($C42,'[2]Gesamt'!$A$2:$U$34,10)</f>
        <v>27</v>
      </c>
      <c r="I42" s="7">
        <f>VLOOKUP($C42,'[2]Gesamt'!$A$2:$U$34,11)</f>
        <v>0</v>
      </c>
      <c r="J42" s="7">
        <f>VLOOKUP($C42,'[2]Gesamt'!$A$2:$U$34,12)</f>
        <v>0</v>
      </c>
      <c r="K42" s="8">
        <f>VLOOKUP($C42,'[2]Gesamt'!$A$2:$U$34,13)</f>
        <v>117</v>
      </c>
      <c r="L42" s="7">
        <f>VLOOKUP($C42,'[2]Gesamt'!$A$2:$U$34,14)</f>
        <v>0</v>
      </c>
      <c r="M42" s="7">
        <f>VLOOKUP($C42,'[2]Gesamt'!$A$2:$U$34,15)</f>
        <v>0</v>
      </c>
      <c r="N42" s="7">
        <f>VLOOKUP($C42,'[2]Gesamt'!$A$2:$U$34,16)</f>
        <v>0</v>
      </c>
      <c r="O42" s="7">
        <f>VLOOKUP($C42,'[2]Gesamt'!$A$2:$U$34,17)</f>
        <v>0</v>
      </c>
      <c r="P42" s="7">
        <f>VLOOKUP($C42,'[2]Gesamt'!$A$2:$U$34,18)</f>
        <v>0</v>
      </c>
      <c r="Q42" s="8">
        <f>VLOOKUP($C42,'[2]Gesamt'!$A$2:$U$34,19)</f>
        <v>117</v>
      </c>
    </row>
    <row r="43" spans="2:17" ht="12.75">
      <c r="B43" s="15">
        <f t="shared" si="1"/>
        <v>9</v>
      </c>
      <c r="C43" s="5">
        <v>9</v>
      </c>
      <c r="D43" s="6" t="str">
        <f>VLOOKUP(C43,'[2]Gesamt'!A$2:T$346,3,FALSE)</f>
        <v>Kulcsár Richárd</v>
      </c>
      <c r="E43" s="7" t="str">
        <f>VLOOKUP(C43,'[2]Gesamt'!A$2:T$34,5)</f>
        <v>HUN</v>
      </c>
      <c r="F43" s="7">
        <f>VLOOKUP($C43,'[2]Gesamt'!$A$2:$U$34,8)</f>
        <v>23</v>
      </c>
      <c r="G43" s="7">
        <f>VLOOKUP($C43,'[2]Gesamt'!$A$2:$U$34,9)</f>
        <v>8</v>
      </c>
      <c r="H43" s="7">
        <f>VLOOKUP($C43,'[2]Gesamt'!$A$2:$U$34,10)</f>
        <v>34</v>
      </c>
      <c r="I43" s="7">
        <f>VLOOKUP($C43,'[2]Gesamt'!$A$2:$U$34,11)</f>
        <v>0</v>
      </c>
      <c r="J43" s="7">
        <f>VLOOKUP($C43,'[2]Gesamt'!$A$2:$U$34,12)</f>
        <v>0</v>
      </c>
      <c r="K43" s="8">
        <f>VLOOKUP($C43,'[2]Gesamt'!$A$2:$U$34,13)</f>
        <v>65</v>
      </c>
      <c r="L43" s="7">
        <f>VLOOKUP($C43,'[2]Gesamt'!$A$2:$U$34,14)</f>
        <v>0</v>
      </c>
      <c r="M43" s="7">
        <f>VLOOKUP($C43,'[2]Gesamt'!$A$2:$U$34,15)</f>
        <v>0</v>
      </c>
      <c r="N43" s="7">
        <f>VLOOKUP($C43,'[2]Gesamt'!$A$2:$U$34,16)</f>
        <v>0</v>
      </c>
      <c r="O43" s="7">
        <f>VLOOKUP($C43,'[2]Gesamt'!$A$2:$U$34,17)</f>
        <v>0</v>
      </c>
      <c r="P43" s="7">
        <f>VLOOKUP($C43,'[2]Gesamt'!$A$2:$U$34,18)</f>
        <v>0</v>
      </c>
      <c r="Q43" s="8">
        <f>VLOOKUP($C43,'[2]Gesamt'!$A$2:$U$34,19)</f>
        <v>65</v>
      </c>
    </row>
    <row r="44" spans="2:17" ht="12.75">
      <c r="B44" s="15">
        <f t="shared" si="1"/>
        <v>10</v>
      </c>
      <c r="C44" s="5">
        <v>16</v>
      </c>
      <c r="D44" s="6" t="str">
        <f>VLOOKUP(C44,'[2]Gesamt'!A$2:T$346,3,FALSE)</f>
        <v>Zalatnai Gergő</v>
      </c>
      <c r="E44" s="7" t="str">
        <f>VLOOKUP(C44,'[2]Gesamt'!A$2:T$34,5)</f>
        <v>HUN</v>
      </c>
      <c r="F44" s="7">
        <f>VLOOKUP($C44,'[2]Gesamt'!$A$2:$U$34,8)</f>
        <v>32</v>
      </c>
      <c r="G44" s="7">
        <f>VLOOKUP($C44,'[2]Gesamt'!$A$2:$U$34,9)</f>
        <v>0</v>
      </c>
      <c r="H44" s="7">
        <f>VLOOKUP($C44,'[2]Gesamt'!$A$2:$U$34,10)</f>
        <v>0</v>
      </c>
      <c r="I44" s="7">
        <f>VLOOKUP($C44,'[2]Gesamt'!$A$2:$U$34,11)</f>
        <v>0</v>
      </c>
      <c r="J44" s="7">
        <f>VLOOKUP($C44,'[2]Gesamt'!$A$2:$U$34,12)</f>
        <v>0</v>
      </c>
      <c r="K44" s="8">
        <f>VLOOKUP($C44,'[2]Gesamt'!$A$2:$U$34,13)</f>
        <v>32</v>
      </c>
      <c r="L44" s="7">
        <f>VLOOKUP($C44,'[2]Gesamt'!$A$2:$U$34,14)</f>
        <v>0</v>
      </c>
      <c r="M44" s="7">
        <f>VLOOKUP($C44,'[2]Gesamt'!$A$2:$U$34,15)</f>
        <v>0</v>
      </c>
      <c r="N44" s="7">
        <f>VLOOKUP($C44,'[2]Gesamt'!$A$2:$U$34,16)</f>
        <v>0</v>
      </c>
      <c r="O44" s="7">
        <f>VLOOKUP($C44,'[2]Gesamt'!$A$2:$U$34,17)</f>
        <v>0</v>
      </c>
      <c r="P44" s="7">
        <f>VLOOKUP($C44,'[2]Gesamt'!$A$2:$U$34,18)</f>
        <v>0</v>
      </c>
      <c r="Q44" s="8">
        <f>VLOOKUP($C44,'[2]Gesamt'!$A$2:$U$34,19)</f>
        <v>32</v>
      </c>
    </row>
    <row r="45" spans="2:17" ht="12.75">
      <c r="B45" s="15">
        <f t="shared" si="1"/>
        <v>11</v>
      </c>
      <c r="C45" s="5">
        <v>17</v>
      </c>
      <c r="D45" s="6" t="str">
        <f>VLOOKUP(C45,'[2]Gesamt'!A$2:T$346,3,FALSE)</f>
        <v>Cseszkó Ottó</v>
      </c>
      <c r="E45" s="7" t="str">
        <f>VLOOKUP(C45,'[2]Gesamt'!A$2:T$34,5)</f>
        <v>HUN</v>
      </c>
      <c r="F45" s="7">
        <f>VLOOKUP($C45,'[2]Gesamt'!$A$2:$U$34,8)</f>
        <v>0</v>
      </c>
      <c r="G45" s="7">
        <f>VLOOKUP($C45,'[2]Gesamt'!$A$2:$U$34,9)</f>
        <v>0</v>
      </c>
      <c r="H45" s="7">
        <f>VLOOKUP($C45,'[2]Gesamt'!$A$2:$U$34,10)</f>
        <v>0</v>
      </c>
      <c r="I45" s="7">
        <f>VLOOKUP($C45,'[2]Gesamt'!$A$2:$U$34,11)</f>
        <v>0</v>
      </c>
      <c r="J45" s="7">
        <f>VLOOKUP($C45,'[2]Gesamt'!$A$2:$U$34,12)</f>
        <v>0</v>
      </c>
      <c r="K45" s="8">
        <f>VLOOKUP($C45,'[2]Gesamt'!$A$2:$U$34,13)</f>
        <v>0</v>
      </c>
      <c r="L45" s="7">
        <f>VLOOKUP($C45,'[2]Gesamt'!$A$2:$U$34,14)</f>
        <v>0</v>
      </c>
      <c r="M45" s="7">
        <f>VLOOKUP($C45,'[2]Gesamt'!$A$2:$U$34,15)</f>
        <v>0</v>
      </c>
      <c r="N45" s="7">
        <f>VLOOKUP($C45,'[2]Gesamt'!$A$2:$U$34,16)</f>
        <v>0</v>
      </c>
      <c r="O45" s="7">
        <f>VLOOKUP($C45,'[2]Gesamt'!$A$2:$U$34,17)</f>
        <v>0</v>
      </c>
      <c r="P45" s="7">
        <f>VLOOKUP($C45,'[2]Gesamt'!$A$2:$U$34,18)</f>
        <v>0</v>
      </c>
      <c r="Q45" s="8">
        <f>VLOOKUP($C45,'[2]Gesamt'!$A$2:$U$34,19)</f>
        <v>0</v>
      </c>
    </row>
    <row r="46" spans="11:17" ht="12.75">
      <c r="K46" s="4"/>
      <c r="Q46" s="4"/>
    </row>
    <row r="47" spans="2:17" ht="20.25">
      <c r="B47" s="20" t="s">
        <v>20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1:17" ht="12.75">
      <c r="K48" s="4"/>
      <c r="Q48" s="4"/>
    </row>
    <row r="49" spans="2:17" ht="57.75">
      <c r="B49" s="13" t="s">
        <v>3</v>
      </c>
      <c r="C49" s="13" t="s">
        <v>19</v>
      </c>
      <c r="D49" s="14" t="s">
        <v>5</v>
      </c>
      <c r="E49" s="14" t="s">
        <v>6</v>
      </c>
      <c r="F49" s="24" t="s">
        <v>21</v>
      </c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13" t="s">
        <v>12</v>
      </c>
    </row>
    <row r="50" spans="2:17" ht="12.75">
      <c r="B50" s="16">
        <v>1</v>
      </c>
      <c r="C50" s="16"/>
      <c r="D50" s="16" t="str">
        <f>VLOOKUP(B50,'[2]Mannschaft'!B$37:P$41,2,FALSE)</f>
        <v>Zalaegerszeg VMK</v>
      </c>
      <c r="E50" s="17" t="str">
        <f>VLOOKUP(B50,'[2]Mannschaft'!B$37:P$41,3,FALSE)</f>
        <v>HUN</v>
      </c>
      <c r="F50" s="23" t="str">
        <f>VLOOKUP(B50,'[2]Mannschaft'!B$37:P$41,4,FALSE)</f>
        <v>Pete László, Pete Gábor, Pete Balázs, Szteblák Tamás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8">
        <f>VLOOKUP(B50,'[2]Mannschaft'!B$37:P$41,15,FALSE)</f>
        <v>653</v>
      </c>
    </row>
    <row r="51" spans="2:17" ht="12.75">
      <c r="B51" s="16">
        <v>2</v>
      </c>
      <c r="C51" s="16"/>
      <c r="D51" s="16" t="str">
        <f>VLOOKUP(B51,'[2]Mannschaft'!B$37:P$41,2,FALSE)</f>
        <v>Dabasi MSE</v>
      </c>
      <c r="E51" s="17" t="str">
        <f>VLOOKUP(B51,'[2]Mannschaft'!B$37:P$41,3,FALSE)</f>
        <v>HUN</v>
      </c>
      <c r="F51" s="23" t="str">
        <f>VLOOKUP(B51,'[2]Mannschaft'!B$37:P$41,4,FALSE)</f>
        <v>Erős Mihály, Kovács Gergő, Szabó Viktor, Tóth Kristóf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8">
        <f>VLOOKUP(B51,'[2]Mannschaft'!B$37:P$41,15,FALSE)</f>
        <v>587</v>
      </c>
    </row>
    <row r="52" spans="2:17" ht="12.75">
      <c r="B52" s="16">
        <v>3</v>
      </c>
      <c r="C52" s="16"/>
      <c r="D52" s="16" t="str">
        <f>VLOOKUP(B52,'[2]Mannschaft'!B$37:P$41,2,FALSE)</f>
        <v>Herendi MSE</v>
      </c>
      <c r="E52" s="17" t="str">
        <f>VLOOKUP(B52,'[2]Mannschaft'!B$37:P$41,3,FALSE)</f>
        <v>HUN</v>
      </c>
      <c r="F52" s="23" t="str">
        <f>VLOOKUP(B52,'[2]Mannschaft'!B$37:P$41,4,FALSE)</f>
        <v>Horváth Tamás, Kulcsár Henrik, Kulcsár Richárd, Kerner Ferenc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8">
        <f>VLOOKUP(B52,'[2]Mannschaft'!B$37:P$41,15,FALSE)</f>
        <v>370</v>
      </c>
    </row>
    <row r="53" spans="2:17" ht="12.75">
      <c r="B53" s="16">
        <v>4</v>
      </c>
      <c r="C53" s="16"/>
      <c r="D53" s="16" t="str">
        <f>VLOOKUP(B53,'[2]Mannschaft'!B$37:P$41,2,FALSE)</f>
        <v>Slovenia</v>
      </c>
      <c r="E53" s="17" t="str">
        <f>VLOOKUP(B53,'[2]Mannschaft'!B$37:P$41,3,FALSE)</f>
        <v>SLO</v>
      </c>
      <c r="F53" s="23" t="str">
        <f>VLOOKUP(B53,'[2]Mannschaft'!B$37:P$41,4,FALSE)</f>
        <v>Može Slavko, Miha Lemut, Grega Filo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8">
        <f>VLOOKUP(B53,'[2]Mannschaft'!B$37:P$41,15,FALSE)</f>
        <v>356</v>
      </c>
    </row>
    <row r="54" spans="2:17" ht="12.75">
      <c r="B54" s="16">
        <v>5</v>
      </c>
      <c r="C54" s="16"/>
      <c r="D54" s="16" t="str">
        <f>VLOOKUP(B54,'[2]Mannschaft'!B$37:P$41,2,FALSE)</f>
        <v>Savaria Szombathely</v>
      </c>
      <c r="E54" s="17" t="str">
        <f>VLOOKUP(B54,'[2]Mannschaft'!B$37:P$41,3,FALSE)</f>
        <v>HUN</v>
      </c>
      <c r="F54" s="23" t="str">
        <f>VLOOKUP(B54,'[2]Mannschaft'!B$37:P$41,4,FALSE)</f>
        <v>Németh Gergely, Dr. Németh László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8">
        <f>VLOOKUP(B54,'[2]Mannschaft'!B$37:P$41,15,FALSE)</f>
        <v>319</v>
      </c>
    </row>
  </sheetData>
  <sheetProtection password="C431" sheet="1" objects="1" scenarios="1"/>
  <mergeCells count="13">
    <mergeCell ref="B1:Q1"/>
    <mergeCell ref="B2:Q2"/>
    <mergeCell ref="B3:Q3"/>
    <mergeCell ref="B5:Q5"/>
    <mergeCell ref="B7:Q7"/>
    <mergeCell ref="B32:Q32"/>
    <mergeCell ref="B47:Q47"/>
    <mergeCell ref="F49:P49"/>
    <mergeCell ref="F54:P54"/>
    <mergeCell ref="F50:P50"/>
    <mergeCell ref="F51:P51"/>
    <mergeCell ref="F52:P52"/>
    <mergeCell ref="F53:P53"/>
  </mergeCells>
  <conditionalFormatting sqref="B35:B45 D35:Q45 B10:B30 D10:Q30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Nappali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Vörös Kálmán</dc:creator>
  <cp:keywords/>
  <dc:description/>
  <cp:lastModifiedBy>Szteblák</cp:lastModifiedBy>
  <dcterms:created xsi:type="dcterms:W3CDTF">2006-06-04T15:58:10Z</dcterms:created>
  <dcterms:modified xsi:type="dcterms:W3CDTF">2006-06-05T13:07:55Z</dcterms:modified>
  <cp:category/>
  <cp:version/>
  <cp:contentType/>
  <cp:contentStatus/>
</cp:coreProperties>
</file>